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755"/>
  </bookViews>
  <sheets>
    <sheet name="BANKING KEY INDICATOR-1" sheetId="1" r:id="rId1"/>
    <sheet name="BANKING KEY INDICATOR-2" sheetId="2" r:id="rId2"/>
  </sheets>
  <definedNames>
    <definedName name="_xlnm.Print_Area" localSheetId="0">'BANKING KEY INDICATOR-1'!$A$1:$O$54</definedName>
    <definedName name="_xlnm.Print_Area" localSheetId="1">'BANKING KEY INDICATOR-2'!$A$1:$L$54</definedName>
  </definedNames>
  <calcPr calcId="124519"/>
</workbook>
</file>

<file path=xl/calcChain.xml><?xml version="1.0" encoding="utf-8"?>
<calcChain xmlns="http://schemas.openxmlformats.org/spreadsheetml/2006/main">
  <c r="I30" i="1"/>
  <c r="C4" i="2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D53"/>
  <c r="D49"/>
  <c r="D46"/>
  <c r="D30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1"/>
  <c r="K32"/>
  <c r="K33"/>
  <c r="K34"/>
  <c r="K35"/>
  <c r="K36"/>
  <c r="K37"/>
  <c r="K38"/>
  <c r="K39"/>
  <c r="K40"/>
  <c r="K41"/>
  <c r="K42"/>
  <c r="K43"/>
  <c r="K44"/>
  <c r="K45"/>
  <c r="K47"/>
  <c r="K48"/>
  <c r="K50"/>
  <c r="K52"/>
  <c r="K4"/>
  <c r="C31"/>
  <c r="C32"/>
  <c r="C33"/>
  <c r="C34"/>
  <c r="C35"/>
  <c r="C36"/>
  <c r="C37"/>
  <c r="C38"/>
  <c r="C39"/>
  <c r="C40"/>
  <c r="C41"/>
  <c r="C42"/>
  <c r="C43"/>
  <c r="C44"/>
  <c r="C45"/>
  <c r="C47"/>
  <c r="C48"/>
  <c r="C50"/>
  <c r="C52"/>
  <c r="L32"/>
  <c r="E32"/>
  <c r="F32"/>
  <c r="G32"/>
  <c r="H32"/>
  <c r="I32"/>
  <c r="J32"/>
  <c r="C53" i="1"/>
  <c r="C53" i="2" s="1"/>
  <c r="C49" i="1"/>
  <c r="C49" i="2" s="1"/>
  <c r="C46" i="1"/>
  <c r="C46" i="2" s="1"/>
  <c r="C30" i="1"/>
  <c r="C30" i="2" s="1"/>
  <c r="C51" i="1" l="1"/>
  <c r="C54" s="1"/>
  <c r="C54" i="2" s="1"/>
  <c r="D51"/>
  <c r="D54" s="1"/>
  <c r="E33"/>
  <c r="F33"/>
  <c r="G33"/>
  <c r="H33"/>
  <c r="I33"/>
  <c r="J33"/>
  <c r="L33"/>
  <c r="C51" l="1"/>
  <c r="F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1"/>
  <c r="L34"/>
  <c r="L35"/>
  <c r="L36"/>
  <c r="L37"/>
  <c r="L38"/>
  <c r="L39"/>
  <c r="L40"/>
  <c r="L41"/>
  <c r="L42"/>
  <c r="L43"/>
  <c r="L44"/>
  <c r="L45"/>
  <c r="L47"/>
  <c r="L48"/>
  <c r="L52"/>
  <c r="L4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1"/>
  <c r="J34"/>
  <c r="J35"/>
  <c r="J36"/>
  <c r="J37"/>
  <c r="J38"/>
  <c r="J39"/>
  <c r="J40"/>
  <c r="J41"/>
  <c r="J42"/>
  <c r="J43"/>
  <c r="J44"/>
  <c r="J45"/>
  <c r="J47"/>
  <c r="J48"/>
  <c r="J50"/>
  <c r="J52"/>
  <c r="J5"/>
  <c r="J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1"/>
  <c r="I34"/>
  <c r="I35"/>
  <c r="I36"/>
  <c r="I37"/>
  <c r="I38"/>
  <c r="I39"/>
  <c r="I40"/>
  <c r="I41"/>
  <c r="I42"/>
  <c r="I44"/>
  <c r="I45"/>
  <c r="I47"/>
  <c r="I48"/>
  <c r="I50"/>
  <c r="I52"/>
  <c r="I4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1"/>
  <c r="H34"/>
  <c r="H35"/>
  <c r="H36"/>
  <c r="H37"/>
  <c r="H38"/>
  <c r="H39"/>
  <c r="H40"/>
  <c r="H41"/>
  <c r="H42"/>
  <c r="H43"/>
  <c r="H44"/>
  <c r="H45"/>
  <c r="H47"/>
  <c r="H48"/>
  <c r="H50"/>
  <c r="H52"/>
  <c r="H5"/>
  <c r="H6"/>
  <c r="H7"/>
  <c r="H4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1"/>
  <c r="G34"/>
  <c r="G35"/>
  <c r="G36"/>
  <c r="G37"/>
  <c r="G38"/>
  <c r="G39"/>
  <c r="G40"/>
  <c r="G41"/>
  <c r="G42"/>
  <c r="G43"/>
  <c r="G44"/>
  <c r="G45"/>
  <c r="G47"/>
  <c r="G48"/>
  <c r="G50"/>
  <c r="G52"/>
  <c r="G5"/>
  <c r="G6"/>
  <c r="G7"/>
  <c r="G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1"/>
  <c r="E34"/>
  <c r="E35"/>
  <c r="E36"/>
  <c r="E37"/>
  <c r="E38"/>
  <c r="E39"/>
  <c r="E40"/>
  <c r="E41"/>
  <c r="E42"/>
  <c r="E43"/>
  <c r="E44"/>
  <c r="E45"/>
  <c r="E47"/>
  <c r="E48"/>
  <c r="E50"/>
  <c r="E52"/>
  <c r="E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1"/>
  <c r="F34"/>
  <c r="F35"/>
  <c r="F36"/>
  <c r="F37"/>
  <c r="F38"/>
  <c r="F39"/>
  <c r="F40"/>
  <c r="F41"/>
  <c r="F42"/>
  <c r="F43"/>
  <c r="F44"/>
  <c r="F45"/>
  <c r="F47"/>
  <c r="F48"/>
  <c r="F52"/>
  <c r="D30" i="1" l="1"/>
  <c r="E30"/>
  <c r="F30"/>
  <c r="G30"/>
  <c r="H30"/>
  <c r="J30"/>
  <c r="K30"/>
  <c r="L30"/>
  <c r="M30"/>
  <c r="N30"/>
  <c r="O30"/>
  <c r="D46"/>
  <c r="E46"/>
  <c r="F46"/>
  <c r="G46"/>
  <c r="H46"/>
  <c r="I46"/>
  <c r="J46"/>
  <c r="K46"/>
  <c r="L46"/>
  <c r="M46"/>
  <c r="N46"/>
  <c r="O46"/>
  <c r="D49"/>
  <c r="E49"/>
  <c r="F49"/>
  <c r="G49"/>
  <c r="H49"/>
  <c r="I49"/>
  <c r="J49"/>
  <c r="K49"/>
  <c r="L49"/>
  <c r="M49"/>
  <c r="N49"/>
  <c r="N51" s="1"/>
  <c r="O49"/>
  <c r="D53"/>
  <c r="E53"/>
  <c r="F53"/>
  <c r="G53"/>
  <c r="H53"/>
  <c r="I53"/>
  <c r="J53"/>
  <c r="K53"/>
  <c r="L53"/>
  <c r="M53"/>
  <c r="K53" i="2" s="1"/>
  <c r="N53" i="1"/>
  <c r="O53"/>
  <c r="I53" i="2" l="1"/>
  <c r="I49"/>
  <c r="I46"/>
  <c r="K49"/>
  <c r="O51" i="1"/>
  <c r="O54" s="1"/>
  <c r="K46" i="2"/>
  <c r="K30"/>
  <c r="L46"/>
  <c r="J53"/>
  <c r="H53"/>
  <c r="N54" i="1"/>
  <c r="J51"/>
  <c r="J54" s="1"/>
  <c r="F51"/>
  <c r="F54" s="1"/>
  <c r="J49" i="2"/>
  <c r="H49"/>
  <c r="G46"/>
  <c r="J46"/>
  <c r="H46"/>
  <c r="I30"/>
  <c r="F53"/>
  <c r="L53"/>
  <c r="G53"/>
  <c r="F49"/>
  <c r="I51" i="1"/>
  <c r="I54" s="1"/>
  <c r="L49" i="2"/>
  <c r="G49"/>
  <c r="K51" i="1"/>
  <c r="L51"/>
  <c r="L54" s="1"/>
  <c r="G51"/>
  <c r="G54" s="1"/>
  <c r="F46" i="2"/>
  <c r="M51" i="1"/>
  <c r="M54" s="1"/>
  <c r="H51"/>
  <c r="H54" s="1"/>
  <c r="D51"/>
  <c r="D54" s="1"/>
  <c r="E51"/>
  <c r="E54" s="1"/>
  <c r="K54"/>
  <c r="J30" i="2"/>
  <c r="H30"/>
  <c r="G30"/>
  <c r="L30"/>
  <c r="F30"/>
  <c r="E46"/>
  <c r="E53"/>
  <c r="E49"/>
  <c r="J51" l="1"/>
  <c r="K54"/>
  <c r="K51"/>
  <c r="F54"/>
  <c r="I51"/>
  <c r="H51"/>
  <c r="L54"/>
  <c r="L51"/>
  <c r="G51"/>
  <c r="I54"/>
  <c r="F51"/>
  <c r="J54"/>
  <c r="H54"/>
  <c r="G54"/>
  <c r="E30"/>
  <c r="E51" l="1"/>
</calcChain>
</file>

<file path=xl/comments1.xml><?xml version="1.0" encoding="utf-8"?>
<comments xmlns="http://schemas.openxmlformats.org/spreadsheetml/2006/main">
  <authors>
    <author>Ganesh</author>
  </authors>
  <commentList>
    <comment ref="H3" authorId="0">
      <text>
        <r>
          <rPr>
            <sz val="9"/>
            <color indexed="81"/>
            <rFont val="Tahoma"/>
            <family val="2"/>
          </rPr>
          <t xml:space="preserve">Total agricultural advance(direct+Indirect)
</t>
        </r>
      </text>
    </comment>
  </commentList>
</comments>
</file>

<file path=xl/comments2.xml><?xml version="1.0" encoding="utf-8"?>
<comments xmlns="http://schemas.openxmlformats.org/spreadsheetml/2006/main">
  <authors>
    <author>Bikram</author>
    <author>Ganesh</author>
  </authors>
  <commentList>
    <comment ref="E3" authorId="0">
      <text>
        <r>
          <rPr>
            <b/>
            <sz val="9"/>
            <color indexed="81"/>
            <rFont val="Tahoma"/>
            <family val="2"/>
          </rPr>
          <t xml:space="preserve">(Gross NPA/Advance Sanctioned &amp; Utilized in the State)*100
Note:Advance Sanctioned &amp; Utilized in the State (From Banking key indicator _1  report)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1">
      <text>
        <r>
          <rPr>
            <b/>
            <sz val="9"/>
            <color indexed="81"/>
            <rFont val="Tahoma"/>
            <family val="2"/>
          </rPr>
          <t>(Advance Utilized in The State/Total Deposit)*100
Note:Advance Utilized in The State (From Banking key indicator _1  report)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" authorId="1">
      <text>
        <r>
          <rPr>
            <b/>
            <sz val="9"/>
            <color indexed="81"/>
            <rFont val="Tahoma"/>
            <family val="2"/>
          </rPr>
          <t xml:space="preserve">(Total P.S advance/Advance Sanctioned &amp; Utilized in the State)*100
Note:Both fields from  Banking key indicator _1  report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" authorId="1">
      <text>
        <r>
          <rPr>
            <b/>
            <sz val="9"/>
            <color indexed="81"/>
            <rFont val="Tahoma"/>
            <family val="2"/>
          </rPr>
          <t>(Total Finance to Agril/Advance Sanctioned &amp; Utilized in the State)*100
Note:Both fields from  Banking key indicator _1  report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" authorId="1">
      <text>
        <r>
          <rPr>
            <b/>
            <sz val="9"/>
            <color indexed="81"/>
            <rFont val="Tahoma"/>
            <family val="2"/>
          </rPr>
          <t>(Total Adv. to Weaker Section/Total P.S. Advance)*100
Note:Both fields from  Banking key indicator _1  report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" authorId="1">
      <text>
        <r>
          <rPr>
            <b/>
            <sz val="9"/>
            <color indexed="81"/>
            <rFont val="Tahoma"/>
            <family val="2"/>
          </rPr>
          <t>(Total Adv. to DRI/Advance Sanctioned &amp; Utilized in the State)*100
Note:Both fields from  Banking key indicator _1  report</t>
        </r>
      </text>
    </comment>
    <comment ref="K3" authorId="1">
      <text>
        <r>
          <rPr>
            <b/>
            <sz val="9"/>
            <color indexed="81"/>
            <rFont val="Tahoma"/>
            <family val="2"/>
          </rPr>
          <t>(Advance to Women/Advance Sanctioned &amp; Utilized in the State)*100
Note:Both fields from  Banking key indicator _1  report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" authorId="1">
      <text>
        <r>
          <rPr>
            <b/>
            <sz val="9"/>
            <color indexed="81"/>
            <rFont val="Tahoma"/>
            <family val="2"/>
          </rPr>
          <t>((Investment In state govt. Bonds+Advance Utilized in The State)/Total deposits)*100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<sst xmlns="http://schemas.openxmlformats.org/spreadsheetml/2006/main" count="133" uniqueCount="78">
  <si>
    <t>Amount in Crores</t>
  </si>
  <si>
    <t>Sl No.</t>
  </si>
  <si>
    <t>Name of Bank</t>
  </si>
  <si>
    <t>No. of Branches</t>
  </si>
  <si>
    <t>Total Deposit</t>
  </si>
  <si>
    <t>Advance Utilized in The State</t>
  </si>
  <si>
    <t>Advance Sanctioned &amp; Utilized in the State</t>
  </si>
  <si>
    <t>Total P.S. Advance</t>
  </si>
  <si>
    <t>Total Finance to Agril</t>
  </si>
  <si>
    <t>Advance to MSME</t>
  </si>
  <si>
    <t>Advance to Services Sector</t>
  </si>
  <si>
    <t>Total Adv. to Weaker Section</t>
  </si>
  <si>
    <t>Total Adv. to DRI</t>
  </si>
  <si>
    <t>Advance to Women</t>
  </si>
  <si>
    <t>Total Adv. to SC/ST</t>
  </si>
  <si>
    <t>Investment In state govt. Bonds</t>
  </si>
  <si>
    <t>Allahabad Bank</t>
  </si>
  <si>
    <t>Andhra Bank</t>
  </si>
  <si>
    <t>Bank of Baroda</t>
  </si>
  <si>
    <t>Bank of India</t>
  </si>
  <si>
    <t>Bank of Maharastra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</si>
  <si>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</si>
  <si>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</si>
  <si>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</si>
  <si>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</si>
  <si>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</si>
  <si>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</si>
  <si>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</si>
  <si>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&amp; Sind Bank</t>
  </si>
  <si>
    <t>Punjab National Bank</t>
  </si>
  <si>
    <t>State Bank of Hyderabad</t>
  </si>
  <si>
    <t>State Bank of India</t>
  </si>
  <si>
    <t>State Bank of Mysore</t>
  </si>
  <si>
    <t>State Bank of Travancore</t>
  </si>
  <si>
    <t>Syndicate Bank</t>
  </si>
  <si>
    <t>UCO Bank</t>
  </si>
  <si>
    <t>United Bank of India</t>
  </si>
  <si>
    <t>Vijaya Bank</t>
  </si>
  <si>
    <t>Total Public Sector Banks</t>
  </si>
  <si>
    <t>Axis Bank Ltd</t>
  </si>
  <si>
    <t>Federal Bank</t>
  </si>
  <si>
    <t>HDFC Bank</t>
  </si>
  <si>
    <t>ICICI Bank</t>
  </si>
  <si>
    <t>Indus Ind Bank</t>
  </si>
  <si>
    <t>Karnatak Bank Ltd.</t>
  </si>
  <si>
    <t>Karur Vysya Bank</t>
  </si>
  <si>
    <t>Kotak Mahindra Bank Ltd</t>
  </si>
  <si>
    <t>Laxmi Vilas Bank</t>
  </si>
  <si>
    <t>The South Indian Bank Ltd.</t>
  </si>
  <si>
    <t>Total Private Sector Banks</t>
  </si>
  <si>
    <t>Utkal Gramya Bank</t>
  </si>
  <si>
    <t>Total of RRBs</t>
  </si>
  <si>
    <t>RIDF(NABARD)</t>
  </si>
  <si>
    <t>Total Commercial Banks</t>
  </si>
  <si>
    <t>Orissa State Co-Op. Bank</t>
  </si>
  <si>
    <t>Total of Co-operative bank</t>
  </si>
  <si>
    <t>GRAND TOTAL</t>
  </si>
  <si>
    <t>Odisha Gramya Bank</t>
  </si>
  <si>
    <t>Creadit &amp; Investment/Deposit ratio</t>
  </si>
  <si>
    <t>% of Advance to Women to Total Advance</t>
  </si>
  <si>
    <t>% of DRI Advance to Total Advance</t>
  </si>
  <si>
    <t>% of Adv. To Weaker Section to PS Adv.</t>
  </si>
  <si>
    <t>% of Agril Finance to Total Advance</t>
  </si>
  <si>
    <t>% of P.S Adv to Total Adv</t>
  </si>
  <si>
    <t>CD Ratio</t>
  </si>
  <si>
    <t>% of NPA to Total Advance</t>
  </si>
  <si>
    <t>GROSS NPA</t>
  </si>
  <si>
    <t>Amt.in Crores</t>
  </si>
  <si>
    <t>DCB Bank Ltd</t>
  </si>
  <si>
    <t>Yes Bank</t>
  </si>
  <si>
    <t>City Union Bank</t>
  </si>
  <si>
    <t>Standard Chartered Bank</t>
  </si>
  <si>
    <t>Union Bank of India</t>
  </si>
  <si>
    <t>State Bank of Bikaneer &amp; Jaipur</t>
  </si>
  <si>
    <t>Bhartiya Mahila Bank</t>
  </si>
  <si>
    <t>IDBI Bank</t>
  </si>
  <si>
    <t>Bandhan Bank</t>
  </si>
  <si>
    <t>BANKING KEY INDICATOR AS ON 31.03.2016</t>
  </si>
</sst>
</file>

<file path=xl/styles.xml><?xml version="1.0" encoding="utf-8"?>
<styleSheet xmlns="http://schemas.openxmlformats.org/spreadsheetml/2006/main">
  <numFmts count="1">
    <numFmt numFmtId="164" formatCode="00000"/>
  </numFmts>
  <fonts count="29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sz val="24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2" applyNumberFormat="0" applyAlignment="0" applyProtection="0"/>
    <xf numFmtId="0" fontId="7" fillId="28" borderId="3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2" applyNumberFormat="0" applyAlignment="0" applyProtection="0"/>
    <xf numFmtId="0" fontId="14" fillId="0" borderId="7" applyNumberFormat="0" applyFill="0" applyAlignment="0" applyProtection="0"/>
    <xf numFmtId="0" fontId="15" fillId="31" borderId="0" applyNumberFormat="0" applyBorder="0" applyAlignment="0" applyProtection="0"/>
    <xf numFmtId="0" fontId="3" fillId="32" borderId="8" applyNumberFormat="0" applyFont="0" applyAlignment="0" applyProtection="0"/>
    <xf numFmtId="0" fontId="16" fillId="27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78">
    <xf numFmtId="0" fontId="0" fillId="0" borderId="0" xfId="0"/>
    <xf numFmtId="0" fontId="20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 textRotation="90" wrapText="1"/>
    </xf>
    <xf numFmtId="164" fontId="20" fillId="0" borderId="0" xfId="0" applyNumberFormat="1" applyFont="1" applyBorder="1" applyAlignment="1">
      <alignment vertical="center" textRotation="90" wrapText="1"/>
    </xf>
    <xf numFmtId="2" fontId="20" fillId="0" borderId="0" xfId="0" applyNumberFormat="1" applyFont="1" applyBorder="1" applyAlignment="1">
      <alignment vertical="center" wrapText="1"/>
    </xf>
    <xf numFmtId="2" fontId="20" fillId="0" borderId="0" xfId="0" applyNumberFormat="1" applyFont="1" applyBorder="1" applyAlignment="1">
      <alignment vertical="center" textRotation="91"/>
    </xf>
    <xf numFmtId="2" fontId="20" fillId="0" borderId="0" xfId="0" applyNumberFormat="1" applyFont="1" applyBorder="1" applyAlignment="1">
      <alignment horizontal="center" vertical="center" textRotation="90"/>
    </xf>
    <xf numFmtId="2" fontId="20" fillId="0" borderId="0" xfId="0" applyNumberFormat="1" applyFont="1" applyBorder="1" applyAlignment="1">
      <alignment horizontal="center" vertical="center" textRotation="90" wrapText="1"/>
    </xf>
    <xf numFmtId="2" fontId="20" fillId="0" borderId="0" xfId="0" applyNumberFormat="1" applyFont="1" applyBorder="1" applyAlignment="1">
      <alignment vertical="center" textRotation="90"/>
    </xf>
    <xf numFmtId="1" fontId="20" fillId="0" borderId="0" xfId="0" applyNumberFormat="1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vertical="center" textRotation="90"/>
    </xf>
    <xf numFmtId="0" fontId="20" fillId="0" borderId="0" xfId="0" applyFont="1" applyBorder="1" applyAlignment="1">
      <alignment vertical="center"/>
    </xf>
    <xf numFmtId="1" fontId="22" fillId="0" borderId="0" xfId="0" applyNumberFormat="1" applyFont="1" applyBorder="1" applyAlignment="1">
      <alignment vertical="center" wrapText="1"/>
    </xf>
    <xf numFmtId="2" fontId="22" fillId="0" borderId="0" xfId="0" applyNumberFormat="1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2" fontId="22" fillId="33" borderId="0" xfId="0" applyNumberFormat="1" applyFont="1" applyFill="1" applyBorder="1" applyAlignment="1">
      <alignment vertical="center" wrapText="1"/>
    </xf>
    <xf numFmtId="2" fontId="22" fillId="0" borderId="0" xfId="0" applyNumberFormat="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20" fillId="0" borderId="15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 vertical="center" wrapText="1"/>
    </xf>
    <xf numFmtId="2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2" fontId="20" fillId="33" borderId="0" xfId="0" applyNumberFormat="1" applyFont="1" applyFill="1" applyBorder="1" applyAlignment="1">
      <alignment horizontal="center" vertical="center" wrapText="1"/>
    </xf>
    <xf numFmtId="1" fontId="22" fillId="0" borderId="1" xfId="0" applyNumberFormat="1" applyFont="1" applyBorder="1" applyAlignment="1">
      <alignment horizontal="right" vertical="center"/>
    </xf>
    <xf numFmtId="2" fontId="22" fillId="0" borderId="1" xfId="0" applyNumberFormat="1" applyFont="1" applyBorder="1" applyAlignment="1">
      <alignment horizontal="right" vertical="center" wrapText="1"/>
    </xf>
    <xf numFmtId="2" fontId="22" fillId="0" borderId="15" xfId="0" applyNumberFormat="1" applyFont="1" applyBorder="1" applyAlignment="1">
      <alignment horizontal="right" vertical="center" wrapText="1"/>
    </xf>
    <xf numFmtId="2" fontId="22" fillId="33" borderId="1" xfId="0" applyNumberFormat="1" applyFont="1" applyFill="1" applyBorder="1" applyAlignment="1">
      <alignment horizontal="right" vertical="center" wrapText="1"/>
    </xf>
    <xf numFmtId="1" fontId="20" fillId="0" borderId="1" xfId="0" applyNumberFormat="1" applyFont="1" applyBorder="1" applyAlignment="1">
      <alignment horizontal="right" vertical="center"/>
    </xf>
    <xf numFmtId="2" fontId="20" fillId="0" borderId="1" xfId="0" applyNumberFormat="1" applyFont="1" applyBorder="1" applyAlignment="1">
      <alignment horizontal="right" vertical="center" wrapText="1"/>
    </xf>
    <xf numFmtId="2" fontId="20" fillId="0" borderId="15" xfId="0" applyNumberFormat="1" applyFont="1" applyBorder="1" applyAlignment="1">
      <alignment horizontal="right" vertical="center" wrapText="1"/>
    </xf>
    <xf numFmtId="2" fontId="20" fillId="0" borderId="17" xfId="0" applyNumberFormat="1" applyFont="1" applyBorder="1" applyAlignment="1">
      <alignment horizontal="right" vertical="center" wrapText="1"/>
    </xf>
    <xf numFmtId="2" fontId="20" fillId="0" borderId="18" xfId="0" applyNumberFormat="1" applyFont="1" applyBorder="1" applyAlignment="1">
      <alignment horizontal="right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right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1" fontId="23" fillId="0" borderId="1" xfId="0" applyNumberFormat="1" applyFont="1" applyFill="1" applyBorder="1" applyAlignment="1">
      <alignment horizontal="center" vertical="center" textRotation="90" wrapText="1"/>
    </xf>
    <xf numFmtId="1" fontId="23" fillId="0" borderId="15" xfId="0" applyNumberFormat="1" applyFont="1" applyFill="1" applyBorder="1" applyAlignment="1">
      <alignment horizontal="center" vertical="center" textRotation="90" wrapText="1"/>
    </xf>
    <xf numFmtId="1" fontId="21" fillId="0" borderId="14" xfId="0" applyNumberFormat="1" applyFont="1" applyFill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vertical="center" wrapText="1"/>
    </xf>
    <xf numFmtId="1" fontId="26" fillId="0" borderId="1" xfId="0" applyNumberFormat="1" applyFont="1" applyFill="1" applyBorder="1" applyAlignment="1">
      <alignment vertical="center" wrapText="1"/>
    </xf>
    <xf numFmtId="2" fontId="26" fillId="0" borderId="1" xfId="0" applyNumberFormat="1" applyFont="1" applyFill="1" applyBorder="1" applyAlignment="1">
      <alignment vertical="center" wrapText="1"/>
    </xf>
    <xf numFmtId="2" fontId="26" fillId="0" borderId="15" xfId="0" applyNumberFormat="1" applyFont="1" applyFill="1" applyBorder="1" applyAlignment="1">
      <alignment vertical="center" wrapText="1"/>
    </xf>
    <xf numFmtId="1" fontId="27" fillId="0" borderId="1" xfId="0" applyNumberFormat="1" applyFont="1" applyFill="1" applyBorder="1" applyAlignment="1">
      <alignment vertical="center" wrapText="1"/>
    </xf>
    <xf numFmtId="2" fontId="27" fillId="0" borderId="1" xfId="0" applyNumberFormat="1" applyFont="1" applyFill="1" applyBorder="1" applyAlignment="1">
      <alignment vertical="center" wrapText="1"/>
    </xf>
    <xf numFmtId="2" fontId="27" fillId="0" borderId="15" xfId="0" applyNumberFormat="1" applyFont="1" applyFill="1" applyBorder="1" applyAlignment="1">
      <alignment vertical="center" wrapText="1"/>
    </xf>
    <xf numFmtId="2" fontId="26" fillId="0" borderId="1" xfId="0" applyNumberFormat="1" applyFont="1" applyFill="1" applyBorder="1" applyAlignment="1">
      <alignment vertical="center"/>
    </xf>
    <xf numFmtId="2" fontId="26" fillId="0" borderId="15" xfId="0" applyNumberFormat="1" applyFont="1" applyFill="1" applyBorder="1" applyAlignment="1">
      <alignment vertical="center"/>
    </xf>
    <xf numFmtId="1" fontId="27" fillId="0" borderId="17" xfId="0" applyNumberFormat="1" applyFont="1" applyFill="1" applyBorder="1" applyAlignment="1">
      <alignment vertical="center" wrapText="1"/>
    </xf>
    <xf numFmtId="2" fontId="27" fillId="0" borderId="17" xfId="0" applyNumberFormat="1" applyFont="1" applyFill="1" applyBorder="1" applyAlignment="1">
      <alignment vertical="center" wrapText="1"/>
    </xf>
    <xf numFmtId="2" fontId="27" fillId="0" borderId="18" xfId="0" applyNumberFormat="1" applyFont="1" applyFill="1" applyBorder="1" applyAlignment="1">
      <alignment vertical="center" wrapText="1"/>
    </xf>
    <xf numFmtId="2" fontId="21" fillId="0" borderId="0" xfId="0" applyNumberFormat="1" applyFont="1" applyFill="1" applyAlignment="1">
      <alignment vertical="center"/>
    </xf>
    <xf numFmtId="1" fontId="23" fillId="0" borderId="14" xfId="0" applyNumberFormat="1" applyFont="1" applyFill="1" applyBorder="1" applyAlignment="1">
      <alignment horizontal="center" vertical="center" wrapText="1"/>
    </xf>
    <xf numFmtId="1" fontId="23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1" fontId="23" fillId="0" borderId="14" xfId="0" applyNumberFormat="1" applyFont="1" applyFill="1" applyBorder="1" applyAlignment="1">
      <alignment horizontal="center" vertical="center" wrapText="1"/>
    </xf>
    <xf numFmtId="1" fontId="23" fillId="0" borderId="1" xfId="0" applyNumberFormat="1" applyFont="1" applyFill="1" applyBorder="1" applyAlignment="1">
      <alignment horizontal="center" vertical="center" wrapText="1"/>
    </xf>
    <xf numFmtId="1" fontId="23" fillId="0" borderId="16" xfId="0" applyNumberFormat="1" applyFont="1" applyFill="1" applyBorder="1" applyAlignment="1">
      <alignment horizontal="center" vertical="center" wrapText="1"/>
    </xf>
    <xf numFmtId="1" fontId="23" fillId="0" borderId="17" xfId="0" applyNumberFormat="1" applyFont="1" applyFill="1" applyBorder="1" applyAlignment="1">
      <alignment horizontal="center" vertical="center" wrapText="1"/>
    </xf>
    <xf numFmtId="1" fontId="25" fillId="0" borderId="11" xfId="0" applyNumberFormat="1" applyFont="1" applyFill="1" applyBorder="1" applyAlignment="1">
      <alignment horizontal="center" vertical="center" wrapText="1"/>
    </xf>
    <xf numFmtId="1" fontId="25" fillId="0" borderId="12" xfId="0" applyNumberFormat="1" applyFont="1" applyFill="1" applyBorder="1" applyAlignment="1">
      <alignment horizontal="center" vertical="center" wrapText="1"/>
    </xf>
    <xf numFmtId="1" fontId="23" fillId="0" borderId="12" xfId="0" applyNumberFormat="1" applyFont="1" applyFill="1" applyBorder="1" applyAlignment="1">
      <alignment horizontal="right" vertical="center" wrapText="1"/>
    </xf>
    <xf numFmtId="1" fontId="23" fillId="0" borderId="13" xfId="0" applyNumberFormat="1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view="pageBreakPreview" zoomScale="60" zoomScaleNormal="80" zoomScalePageLayoutView="70" workbookViewId="0">
      <selection activeCell="N1" sqref="N1:O1"/>
    </sheetView>
  </sheetViews>
  <sheetFormatPr defaultRowHeight="18.75"/>
  <cols>
    <col min="1" max="1" width="7.140625" style="39" bestFit="1" customWidth="1"/>
    <col min="2" max="2" width="36.5703125" style="40" bestFit="1" customWidth="1"/>
    <col min="3" max="3" width="7.85546875" style="40" bestFit="1" customWidth="1"/>
    <col min="4" max="6" width="15.5703125" style="40" bestFit="1" customWidth="1"/>
    <col min="7" max="14" width="14.42578125" style="40" customWidth="1"/>
    <col min="15" max="15" width="13.42578125" style="40" customWidth="1"/>
    <col min="16" max="16384" width="9.140625" style="40"/>
  </cols>
  <sheetData>
    <row r="1" spans="1:15" ht="23.25" thickBot="1">
      <c r="N1" s="60"/>
      <c r="O1" s="60"/>
    </row>
    <row r="2" spans="1:15" s="41" customFormat="1" ht="31.5" customHeight="1">
      <c r="A2" s="65" t="s">
        <v>77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 t="s">
        <v>0</v>
      </c>
      <c r="O2" s="68"/>
    </row>
    <row r="3" spans="1:15" s="41" customFormat="1" ht="99" customHeight="1">
      <c r="A3" s="58" t="s">
        <v>1</v>
      </c>
      <c r="B3" s="59" t="s">
        <v>2</v>
      </c>
      <c r="C3" s="42" t="s">
        <v>3</v>
      </c>
      <c r="D3" s="42" t="s">
        <v>4</v>
      </c>
      <c r="E3" s="42" t="s">
        <v>5</v>
      </c>
      <c r="F3" s="42" t="s">
        <v>6</v>
      </c>
      <c r="G3" s="42" t="s">
        <v>7</v>
      </c>
      <c r="H3" s="42" t="s">
        <v>8</v>
      </c>
      <c r="I3" s="42" t="s">
        <v>9</v>
      </c>
      <c r="J3" s="42" t="s">
        <v>10</v>
      </c>
      <c r="K3" s="42" t="s">
        <v>11</v>
      </c>
      <c r="L3" s="42" t="s">
        <v>12</v>
      </c>
      <c r="M3" s="42" t="s">
        <v>13</v>
      </c>
      <c r="N3" s="42" t="s">
        <v>14</v>
      </c>
      <c r="O3" s="43" t="s">
        <v>15</v>
      </c>
    </row>
    <row r="4" spans="1:15" ht="34.5" customHeight="1">
      <c r="A4" s="44">
        <v>1</v>
      </c>
      <c r="B4" s="45" t="s">
        <v>16</v>
      </c>
      <c r="C4" s="46">
        <v>97</v>
      </c>
      <c r="D4" s="47">
        <v>4577.3999999999996</v>
      </c>
      <c r="E4" s="47">
        <v>3864.02</v>
      </c>
      <c r="F4" s="47">
        <v>3141.8</v>
      </c>
      <c r="G4" s="47">
        <v>1472.99</v>
      </c>
      <c r="H4" s="47">
        <v>304.16000000000003</v>
      </c>
      <c r="I4" s="47">
        <v>959.53000000000009</v>
      </c>
      <c r="J4" s="47">
        <v>735.91</v>
      </c>
      <c r="K4" s="47">
        <v>388.75822469449321</v>
      </c>
      <c r="L4" s="47">
        <v>1.1000000000000001</v>
      </c>
      <c r="M4" s="47">
        <v>393.67</v>
      </c>
      <c r="N4" s="47">
        <v>131.03</v>
      </c>
      <c r="O4" s="48">
        <v>0</v>
      </c>
    </row>
    <row r="5" spans="1:15" ht="34.5" customHeight="1">
      <c r="A5" s="44">
        <v>2</v>
      </c>
      <c r="B5" s="45" t="s">
        <v>17</v>
      </c>
      <c r="C5" s="46">
        <v>173</v>
      </c>
      <c r="D5" s="47">
        <v>9043.16</v>
      </c>
      <c r="E5" s="47">
        <v>3819.43</v>
      </c>
      <c r="F5" s="47">
        <v>2434.13</v>
      </c>
      <c r="G5" s="47">
        <v>1348.06</v>
      </c>
      <c r="H5" s="47">
        <v>412.82</v>
      </c>
      <c r="I5" s="47">
        <v>778.80000000000007</v>
      </c>
      <c r="J5" s="47">
        <v>4471.03</v>
      </c>
      <c r="K5" s="47">
        <v>247.66261910105533</v>
      </c>
      <c r="L5" s="47">
        <v>0.69</v>
      </c>
      <c r="M5" s="47">
        <v>287.99</v>
      </c>
      <c r="N5" s="47">
        <v>180.46</v>
      </c>
      <c r="O5" s="48">
        <v>25</v>
      </c>
    </row>
    <row r="6" spans="1:15" ht="34.5" customHeight="1">
      <c r="A6" s="44">
        <v>3</v>
      </c>
      <c r="B6" s="45" t="s">
        <v>18</v>
      </c>
      <c r="C6" s="46">
        <v>129</v>
      </c>
      <c r="D6" s="47">
        <v>3676.28</v>
      </c>
      <c r="E6" s="47">
        <v>3382.84</v>
      </c>
      <c r="F6" s="47">
        <v>2375.1099999999997</v>
      </c>
      <c r="G6" s="47">
        <v>1932.79</v>
      </c>
      <c r="H6" s="47">
        <v>283.36</v>
      </c>
      <c r="I6" s="47">
        <v>1400.1000000000001</v>
      </c>
      <c r="J6" s="47">
        <v>219.68</v>
      </c>
      <c r="K6" s="47">
        <v>572.82518852070916</v>
      </c>
      <c r="L6" s="47">
        <v>0.66</v>
      </c>
      <c r="M6" s="47">
        <v>175.6</v>
      </c>
      <c r="N6" s="47">
        <v>180.9</v>
      </c>
      <c r="O6" s="48">
        <v>0</v>
      </c>
    </row>
    <row r="7" spans="1:15" ht="34.5" customHeight="1">
      <c r="A7" s="44">
        <v>4</v>
      </c>
      <c r="B7" s="45" t="s">
        <v>19</v>
      </c>
      <c r="C7" s="46">
        <v>241</v>
      </c>
      <c r="D7" s="47">
        <v>10840.78</v>
      </c>
      <c r="E7" s="47">
        <v>8539.91</v>
      </c>
      <c r="F7" s="47">
        <v>5430.93</v>
      </c>
      <c r="G7" s="47">
        <v>3250.75</v>
      </c>
      <c r="H7" s="47">
        <v>983.66</v>
      </c>
      <c r="I7" s="47">
        <v>1572.23</v>
      </c>
      <c r="J7" s="47">
        <v>1016.82</v>
      </c>
      <c r="K7" s="47">
        <v>1141.8016486242093</v>
      </c>
      <c r="L7" s="47">
        <v>2.5099999999999998</v>
      </c>
      <c r="M7" s="47">
        <v>4.67</v>
      </c>
      <c r="N7" s="47">
        <v>1421.93</v>
      </c>
      <c r="O7" s="48">
        <v>5</v>
      </c>
    </row>
    <row r="8" spans="1:15" ht="34.5" customHeight="1">
      <c r="A8" s="44">
        <v>5</v>
      </c>
      <c r="B8" s="45" t="s">
        <v>20</v>
      </c>
      <c r="C8" s="46">
        <v>8</v>
      </c>
      <c r="D8" s="47">
        <v>385.63</v>
      </c>
      <c r="E8" s="47">
        <v>76.59</v>
      </c>
      <c r="F8" s="47">
        <v>76.59</v>
      </c>
      <c r="G8" s="47">
        <v>53.76</v>
      </c>
      <c r="H8" s="47">
        <v>0.75</v>
      </c>
      <c r="I8" s="47">
        <v>28.04</v>
      </c>
      <c r="J8" s="47">
        <v>28.04</v>
      </c>
      <c r="K8" s="47">
        <v>0</v>
      </c>
      <c r="L8" s="47">
        <v>0</v>
      </c>
      <c r="M8" s="47">
        <v>0</v>
      </c>
      <c r="N8" s="47">
        <v>0.01</v>
      </c>
      <c r="O8" s="48">
        <v>0</v>
      </c>
    </row>
    <row r="9" spans="1:15" ht="34.5" customHeight="1">
      <c r="A9" s="44">
        <v>6</v>
      </c>
      <c r="B9" s="45" t="s">
        <v>74</v>
      </c>
      <c r="C9" s="46">
        <v>5</v>
      </c>
      <c r="D9" s="47">
        <v>19.61</v>
      </c>
      <c r="E9" s="47">
        <v>9.02</v>
      </c>
      <c r="F9" s="47">
        <v>9.02</v>
      </c>
      <c r="G9" s="47">
        <v>6.63</v>
      </c>
      <c r="H9" s="47">
        <v>2.57</v>
      </c>
      <c r="I9" s="47">
        <v>1.27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8">
        <v>0</v>
      </c>
    </row>
    <row r="10" spans="1:15" ht="34.5" customHeight="1">
      <c r="A10" s="44">
        <v>7</v>
      </c>
      <c r="B10" s="45" t="s">
        <v>21</v>
      </c>
      <c r="C10" s="46">
        <v>167</v>
      </c>
      <c r="D10" s="47">
        <v>5495.21</v>
      </c>
      <c r="E10" s="47">
        <v>4110.95</v>
      </c>
      <c r="F10" s="47">
        <v>3444.81</v>
      </c>
      <c r="G10" s="47">
        <v>1733.04</v>
      </c>
      <c r="H10" s="47">
        <v>460.13</v>
      </c>
      <c r="I10" s="47">
        <v>1671.7800000000002</v>
      </c>
      <c r="J10" s="47">
        <v>818.66</v>
      </c>
      <c r="K10" s="47">
        <v>257.51047657493052</v>
      </c>
      <c r="L10" s="47">
        <v>6.86</v>
      </c>
      <c r="M10" s="47">
        <v>8.44</v>
      </c>
      <c r="N10" s="47">
        <v>53.85</v>
      </c>
      <c r="O10" s="48">
        <v>0</v>
      </c>
    </row>
    <row r="11" spans="1:15" ht="34.5" customHeight="1">
      <c r="A11" s="44">
        <v>8</v>
      </c>
      <c r="B11" s="45" t="s">
        <v>22</v>
      </c>
      <c r="C11" s="46">
        <v>104</v>
      </c>
      <c r="D11" s="47">
        <v>3274.09</v>
      </c>
      <c r="E11" s="47">
        <v>5565.17</v>
      </c>
      <c r="F11" s="47">
        <v>1598.5900000000001</v>
      </c>
      <c r="G11" s="47">
        <v>1046.2</v>
      </c>
      <c r="H11" s="47">
        <v>452.2</v>
      </c>
      <c r="I11" s="47">
        <v>407.5</v>
      </c>
      <c r="J11" s="47">
        <v>319.69</v>
      </c>
      <c r="K11" s="47">
        <v>214.50246378579808</v>
      </c>
      <c r="L11" s="47">
        <v>2.83</v>
      </c>
      <c r="M11" s="47">
        <v>301.22000000000003</v>
      </c>
      <c r="N11" s="47">
        <v>242.46</v>
      </c>
      <c r="O11" s="48">
        <v>0</v>
      </c>
    </row>
    <row r="12" spans="1:15" ht="34.5" customHeight="1">
      <c r="A12" s="44">
        <v>9</v>
      </c>
      <c r="B12" s="45" t="s">
        <v>23</v>
      </c>
      <c r="C12" s="46">
        <v>51</v>
      </c>
      <c r="D12" s="47">
        <v>1992.46</v>
      </c>
      <c r="E12" s="47">
        <v>1733.81</v>
      </c>
      <c r="F12" s="47">
        <v>1503.3600000000001</v>
      </c>
      <c r="G12" s="47">
        <v>515.14</v>
      </c>
      <c r="H12" s="47">
        <v>134.49</v>
      </c>
      <c r="I12" s="47">
        <v>616.04999999999995</v>
      </c>
      <c r="J12" s="47">
        <v>276.14</v>
      </c>
      <c r="K12" s="47">
        <v>111.06330575375397</v>
      </c>
      <c r="L12" s="47">
        <v>0.01</v>
      </c>
      <c r="M12" s="47">
        <v>45</v>
      </c>
      <c r="N12" s="47">
        <v>17.27</v>
      </c>
      <c r="O12" s="48">
        <v>0</v>
      </c>
    </row>
    <row r="13" spans="1:15" ht="34.5" customHeight="1">
      <c r="A13" s="44">
        <v>10</v>
      </c>
      <c r="B13" s="45" t="s">
        <v>24</v>
      </c>
      <c r="C13" s="46">
        <v>19</v>
      </c>
      <c r="D13" s="47">
        <v>784.88</v>
      </c>
      <c r="E13" s="47">
        <v>367.35</v>
      </c>
      <c r="F13" s="47">
        <v>187.25</v>
      </c>
      <c r="G13" s="47">
        <v>65.97</v>
      </c>
      <c r="H13" s="47">
        <v>6.2</v>
      </c>
      <c r="I13" s="47">
        <v>129</v>
      </c>
      <c r="J13" s="47">
        <v>37.83</v>
      </c>
      <c r="K13" s="47">
        <v>7.3309112708748492</v>
      </c>
      <c r="L13" s="47">
        <v>0.1</v>
      </c>
      <c r="M13" s="47">
        <v>13</v>
      </c>
      <c r="N13" s="47">
        <v>4</v>
      </c>
      <c r="O13" s="48">
        <v>0</v>
      </c>
    </row>
    <row r="14" spans="1:15" ht="34.5" customHeight="1">
      <c r="A14" s="44">
        <v>11</v>
      </c>
      <c r="B14" s="45" t="s">
        <v>75</v>
      </c>
      <c r="C14" s="46">
        <v>69</v>
      </c>
      <c r="D14" s="47">
        <v>2968.31</v>
      </c>
      <c r="E14" s="47">
        <v>2099.5700000000002</v>
      </c>
      <c r="F14" s="47">
        <v>1738.1699999999998</v>
      </c>
      <c r="G14" s="47">
        <v>1181.1099999999999</v>
      </c>
      <c r="H14" s="47">
        <v>385.16</v>
      </c>
      <c r="I14" s="47">
        <v>494.18000000000006</v>
      </c>
      <c r="J14" s="47">
        <v>347.19</v>
      </c>
      <c r="K14" s="47">
        <v>349.17130383176902</v>
      </c>
      <c r="L14" s="47">
        <v>0.14000000000000001</v>
      </c>
      <c r="M14" s="47">
        <v>190.77</v>
      </c>
      <c r="N14" s="47">
        <v>50.83</v>
      </c>
      <c r="O14" s="48">
        <v>0</v>
      </c>
    </row>
    <row r="15" spans="1:15" ht="34.5" customHeight="1">
      <c r="A15" s="44">
        <v>12</v>
      </c>
      <c r="B15" s="45" t="s">
        <v>25</v>
      </c>
      <c r="C15" s="46">
        <v>95</v>
      </c>
      <c r="D15" s="47">
        <v>3187.1</v>
      </c>
      <c r="E15" s="47">
        <v>2382.5300000000002</v>
      </c>
      <c r="F15" s="47">
        <v>1460.37</v>
      </c>
      <c r="G15" s="47">
        <v>1126.69</v>
      </c>
      <c r="H15" s="47">
        <v>532.55999999999995</v>
      </c>
      <c r="I15" s="47">
        <v>515.59</v>
      </c>
      <c r="J15" s="47">
        <v>482.16</v>
      </c>
      <c r="K15" s="47">
        <v>95.839446681237206</v>
      </c>
      <c r="L15" s="47">
        <v>0.52</v>
      </c>
      <c r="M15" s="47">
        <v>53.32</v>
      </c>
      <c r="N15" s="47">
        <v>26.82</v>
      </c>
      <c r="O15" s="48">
        <v>0</v>
      </c>
    </row>
    <row r="16" spans="1:15" ht="34.5" customHeight="1">
      <c r="A16" s="44">
        <v>13</v>
      </c>
      <c r="B16" s="45" t="s">
        <v>26</v>
      </c>
      <c r="C16" s="46">
        <v>131</v>
      </c>
      <c r="D16" s="47">
        <v>5497.23</v>
      </c>
      <c r="E16" s="47">
        <v>3871.5</v>
      </c>
      <c r="F16" s="47">
        <v>3871.5</v>
      </c>
      <c r="G16" s="47">
        <v>2865.49</v>
      </c>
      <c r="H16" s="47">
        <v>645</v>
      </c>
      <c r="I16" s="47">
        <v>1825.28</v>
      </c>
      <c r="J16" s="47">
        <v>663.27</v>
      </c>
      <c r="K16" s="47">
        <v>427.0377997139114</v>
      </c>
      <c r="L16" s="47">
        <v>48.96</v>
      </c>
      <c r="M16" s="47">
        <v>156.32</v>
      </c>
      <c r="N16" s="47">
        <v>144.22999999999999</v>
      </c>
      <c r="O16" s="48">
        <v>0</v>
      </c>
    </row>
    <row r="17" spans="1:15" ht="34.5" customHeight="1">
      <c r="A17" s="44">
        <v>14</v>
      </c>
      <c r="B17" s="45" t="s">
        <v>27</v>
      </c>
      <c r="C17" s="46">
        <v>62</v>
      </c>
      <c r="D17" s="47">
        <v>4610.8</v>
      </c>
      <c r="E17" s="47">
        <v>5298.69</v>
      </c>
      <c r="F17" s="47">
        <v>2052.13</v>
      </c>
      <c r="G17" s="47">
        <v>1140.5899999999999</v>
      </c>
      <c r="H17" s="47">
        <v>289.95</v>
      </c>
      <c r="I17" s="47">
        <v>844.95999999999992</v>
      </c>
      <c r="J17" s="47">
        <v>768.54</v>
      </c>
      <c r="K17" s="47">
        <v>151.01677218002189</v>
      </c>
      <c r="L17" s="47">
        <v>0.24</v>
      </c>
      <c r="M17" s="47">
        <v>106.55</v>
      </c>
      <c r="N17" s="47">
        <v>97.51</v>
      </c>
      <c r="O17" s="48">
        <v>0</v>
      </c>
    </row>
    <row r="18" spans="1:15" ht="34.5" customHeight="1">
      <c r="A18" s="44">
        <v>15</v>
      </c>
      <c r="B18" s="45" t="s">
        <v>28</v>
      </c>
      <c r="C18" s="46">
        <v>17</v>
      </c>
      <c r="D18" s="47">
        <v>967.25</v>
      </c>
      <c r="E18" s="47">
        <v>801.17</v>
      </c>
      <c r="F18" s="47">
        <v>103.94</v>
      </c>
      <c r="G18" s="47">
        <v>99.12</v>
      </c>
      <c r="H18" s="47">
        <v>7.07</v>
      </c>
      <c r="I18" s="47">
        <v>5.9790999999999999</v>
      </c>
      <c r="J18" s="47">
        <v>60.01</v>
      </c>
      <c r="K18" s="47">
        <v>0</v>
      </c>
      <c r="L18" s="47">
        <v>0</v>
      </c>
      <c r="M18" s="47">
        <v>0</v>
      </c>
      <c r="N18" s="47">
        <v>0</v>
      </c>
      <c r="O18" s="48">
        <v>0</v>
      </c>
    </row>
    <row r="19" spans="1:15" ht="34.5" customHeight="1">
      <c r="A19" s="44">
        <v>16</v>
      </c>
      <c r="B19" s="45" t="s">
        <v>29</v>
      </c>
      <c r="C19" s="46">
        <v>163</v>
      </c>
      <c r="D19" s="47">
        <v>5880.91</v>
      </c>
      <c r="E19" s="47">
        <v>3925.68</v>
      </c>
      <c r="F19" s="47">
        <v>3925.6800000000003</v>
      </c>
      <c r="G19" s="47">
        <v>1876.8</v>
      </c>
      <c r="H19" s="47">
        <v>540.67999999999995</v>
      </c>
      <c r="I19" s="47">
        <v>1231.07</v>
      </c>
      <c r="J19" s="47">
        <v>600.33000000000004</v>
      </c>
      <c r="K19" s="47">
        <v>557.98009319718767</v>
      </c>
      <c r="L19" s="47">
        <v>2.97</v>
      </c>
      <c r="M19" s="47">
        <v>275.72000000000003</v>
      </c>
      <c r="N19" s="47">
        <v>111.14</v>
      </c>
      <c r="O19" s="48">
        <v>0</v>
      </c>
    </row>
    <row r="20" spans="1:15" ht="34.5" customHeight="1">
      <c r="A20" s="44">
        <v>17</v>
      </c>
      <c r="B20" s="45" t="s">
        <v>73</v>
      </c>
      <c r="C20" s="46">
        <v>5</v>
      </c>
      <c r="D20" s="47">
        <v>125.39</v>
      </c>
      <c r="E20" s="47">
        <v>175.81</v>
      </c>
      <c r="F20" s="47">
        <v>175.81</v>
      </c>
      <c r="G20" s="47">
        <v>52.82</v>
      </c>
      <c r="H20" s="47">
        <v>0</v>
      </c>
      <c r="I20" s="47">
        <v>26.14</v>
      </c>
      <c r="J20" s="47">
        <v>32.64</v>
      </c>
      <c r="K20" s="47">
        <v>0</v>
      </c>
      <c r="L20" s="47">
        <v>0</v>
      </c>
      <c r="M20" s="47">
        <v>0</v>
      </c>
      <c r="N20" s="47">
        <v>0</v>
      </c>
      <c r="O20" s="48">
        <v>0</v>
      </c>
    </row>
    <row r="21" spans="1:15" ht="34.5" customHeight="1">
      <c r="A21" s="44">
        <v>18</v>
      </c>
      <c r="B21" s="45" t="s">
        <v>30</v>
      </c>
      <c r="C21" s="46">
        <v>16</v>
      </c>
      <c r="D21" s="47">
        <v>943.09</v>
      </c>
      <c r="E21" s="47">
        <v>284.83</v>
      </c>
      <c r="F21" s="47">
        <v>284.83</v>
      </c>
      <c r="G21" s="47">
        <v>93.74</v>
      </c>
      <c r="H21" s="47">
        <v>3.97</v>
      </c>
      <c r="I21" s="47">
        <v>66.31</v>
      </c>
      <c r="J21" s="47">
        <v>66.31</v>
      </c>
      <c r="K21" s="47">
        <v>0</v>
      </c>
      <c r="L21" s="47">
        <v>0.3054</v>
      </c>
      <c r="M21" s="47">
        <v>8.5399999999999991</v>
      </c>
      <c r="N21" s="47">
        <v>0.28000000000000003</v>
      </c>
      <c r="O21" s="48">
        <v>0</v>
      </c>
    </row>
    <row r="22" spans="1:15" ht="34.5" customHeight="1">
      <c r="A22" s="44">
        <v>19</v>
      </c>
      <c r="B22" s="45" t="s">
        <v>31</v>
      </c>
      <c r="C22" s="46">
        <v>846</v>
      </c>
      <c r="D22" s="47">
        <v>66132.86</v>
      </c>
      <c r="E22" s="47">
        <v>49300.39</v>
      </c>
      <c r="F22" s="47">
        <v>23327.72</v>
      </c>
      <c r="G22" s="47">
        <v>9827.14</v>
      </c>
      <c r="H22" s="47">
        <v>3475.89</v>
      </c>
      <c r="I22" s="47">
        <v>4941.99</v>
      </c>
      <c r="J22" s="47">
        <v>1409.26</v>
      </c>
      <c r="K22" s="47">
        <v>2768.2620595514063</v>
      </c>
      <c r="L22" s="47">
        <v>10.37</v>
      </c>
      <c r="M22" s="47">
        <v>2078.08</v>
      </c>
      <c r="N22" s="47">
        <v>2309.0100000000002</v>
      </c>
      <c r="O22" s="48">
        <v>0</v>
      </c>
    </row>
    <row r="23" spans="1:15" ht="34.5" customHeight="1">
      <c r="A23" s="44">
        <v>20</v>
      </c>
      <c r="B23" s="45" t="s">
        <v>32</v>
      </c>
      <c r="C23" s="46">
        <v>3</v>
      </c>
      <c r="D23" s="47">
        <v>48.03</v>
      </c>
      <c r="E23" s="47">
        <v>220.55</v>
      </c>
      <c r="F23" s="47">
        <v>220.55</v>
      </c>
      <c r="G23" s="47">
        <v>20.100000000000001</v>
      </c>
      <c r="H23" s="47">
        <v>0.19</v>
      </c>
      <c r="I23" s="47">
        <v>0</v>
      </c>
      <c r="J23" s="47">
        <v>12.46</v>
      </c>
      <c r="K23" s="47">
        <v>0</v>
      </c>
      <c r="L23" s="47">
        <v>0.01</v>
      </c>
      <c r="M23" s="47">
        <v>0</v>
      </c>
      <c r="N23" s="47">
        <v>0</v>
      </c>
      <c r="O23" s="48">
        <v>0</v>
      </c>
    </row>
    <row r="24" spans="1:15" ht="34.5" customHeight="1">
      <c r="A24" s="44">
        <v>21</v>
      </c>
      <c r="B24" s="45" t="s">
        <v>33</v>
      </c>
      <c r="C24" s="46">
        <v>1</v>
      </c>
      <c r="D24" s="47">
        <v>120.3</v>
      </c>
      <c r="E24" s="47">
        <v>67.459999999999994</v>
      </c>
      <c r="F24" s="47">
        <v>67.459999999999994</v>
      </c>
      <c r="G24" s="47">
        <v>12.26</v>
      </c>
      <c r="H24" s="47">
        <v>0</v>
      </c>
      <c r="I24" s="47">
        <v>3.05</v>
      </c>
      <c r="J24" s="47">
        <v>2.4900000000000002</v>
      </c>
      <c r="K24" s="47">
        <v>0</v>
      </c>
      <c r="L24" s="47">
        <v>0</v>
      </c>
      <c r="M24" s="47">
        <v>0</v>
      </c>
      <c r="N24" s="47">
        <v>0</v>
      </c>
      <c r="O24" s="48">
        <v>0</v>
      </c>
    </row>
    <row r="25" spans="1:15" ht="34.5" customHeight="1">
      <c r="A25" s="44">
        <v>22</v>
      </c>
      <c r="B25" s="45" t="s">
        <v>34</v>
      </c>
      <c r="C25" s="46">
        <v>101</v>
      </c>
      <c r="D25" s="47">
        <v>5916.63</v>
      </c>
      <c r="E25" s="47">
        <v>3207.73</v>
      </c>
      <c r="F25" s="47">
        <v>1222.6100000000001</v>
      </c>
      <c r="G25" s="47">
        <v>593.42999999999995</v>
      </c>
      <c r="H25" s="47">
        <v>114.48</v>
      </c>
      <c r="I25" s="47">
        <v>350.52</v>
      </c>
      <c r="J25" s="47">
        <v>180.63</v>
      </c>
      <c r="K25" s="47">
        <v>140.63131454628251</v>
      </c>
      <c r="L25" s="47">
        <v>0.54</v>
      </c>
      <c r="M25" s="47">
        <v>115.26</v>
      </c>
      <c r="N25" s="47">
        <v>65.28</v>
      </c>
      <c r="O25" s="48">
        <v>0</v>
      </c>
    </row>
    <row r="26" spans="1:15" ht="34.5" customHeight="1">
      <c r="A26" s="44">
        <v>23</v>
      </c>
      <c r="B26" s="45" t="s">
        <v>35</v>
      </c>
      <c r="C26" s="46">
        <v>249</v>
      </c>
      <c r="D26" s="47">
        <v>17123.849999999999</v>
      </c>
      <c r="E26" s="47">
        <v>10441.790000000001</v>
      </c>
      <c r="F26" s="47">
        <v>4699.1100000000006</v>
      </c>
      <c r="G26" s="47">
        <v>3417.41</v>
      </c>
      <c r="H26" s="47">
        <v>1352.62</v>
      </c>
      <c r="I26" s="47">
        <v>1605.46</v>
      </c>
      <c r="J26" s="47">
        <v>820.32</v>
      </c>
      <c r="K26" s="47">
        <v>2400.3724956080032</v>
      </c>
      <c r="L26" s="47">
        <v>4</v>
      </c>
      <c r="M26" s="47">
        <v>439.48</v>
      </c>
      <c r="N26" s="47">
        <v>397.02</v>
      </c>
      <c r="O26" s="48">
        <v>398.28</v>
      </c>
    </row>
    <row r="27" spans="1:15" ht="34.5" customHeight="1">
      <c r="A27" s="44">
        <v>24</v>
      </c>
      <c r="B27" s="45" t="s">
        <v>72</v>
      </c>
      <c r="C27" s="46">
        <v>126</v>
      </c>
      <c r="D27" s="47">
        <v>10086.92</v>
      </c>
      <c r="E27" s="47">
        <v>8288.52</v>
      </c>
      <c r="F27" s="47">
        <v>3936.97</v>
      </c>
      <c r="G27" s="47">
        <v>2682.58</v>
      </c>
      <c r="H27" s="47">
        <v>782.52</v>
      </c>
      <c r="I27" s="47">
        <v>1460.8899999999999</v>
      </c>
      <c r="J27" s="47">
        <v>589.62</v>
      </c>
      <c r="K27" s="47">
        <v>880.10033443942859</v>
      </c>
      <c r="L27" s="47">
        <v>0.99</v>
      </c>
      <c r="M27" s="47">
        <v>425.28</v>
      </c>
      <c r="N27" s="47">
        <v>180.56</v>
      </c>
      <c r="O27" s="48">
        <v>0</v>
      </c>
    </row>
    <row r="28" spans="1:15" ht="34.5" customHeight="1">
      <c r="A28" s="44">
        <v>25</v>
      </c>
      <c r="B28" s="45" t="s">
        <v>36</v>
      </c>
      <c r="C28" s="46">
        <v>135</v>
      </c>
      <c r="D28" s="47">
        <v>5020.1000000000004</v>
      </c>
      <c r="E28" s="47">
        <v>2207.56</v>
      </c>
      <c r="F28" s="47">
        <v>1773.06</v>
      </c>
      <c r="G28" s="47">
        <v>1506.05</v>
      </c>
      <c r="H28" s="47">
        <v>522.30999999999995</v>
      </c>
      <c r="I28" s="47">
        <v>631.89</v>
      </c>
      <c r="J28" s="47">
        <v>293.95999999999998</v>
      </c>
      <c r="K28" s="47">
        <v>684.58493084519637</v>
      </c>
      <c r="L28" s="47">
        <v>1.79</v>
      </c>
      <c r="M28" s="47">
        <v>351</v>
      </c>
      <c r="N28" s="47">
        <v>218.18</v>
      </c>
      <c r="O28" s="48">
        <v>0</v>
      </c>
    </row>
    <row r="29" spans="1:15" ht="34.5" customHeight="1">
      <c r="A29" s="44">
        <v>26</v>
      </c>
      <c r="B29" s="45" t="s">
        <v>37</v>
      </c>
      <c r="C29" s="46">
        <v>28</v>
      </c>
      <c r="D29" s="47">
        <v>996.29</v>
      </c>
      <c r="E29" s="47">
        <v>370.6</v>
      </c>
      <c r="F29" s="47">
        <v>370.6</v>
      </c>
      <c r="G29" s="47">
        <v>263.62</v>
      </c>
      <c r="H29" s="47">
        <v>48.37</v>
      </c>
      <c r="I29" s="47">
        <v>120.82</v>
      </c>
      <c r="J29" s="47">
        <v>68.680000000000007</v>
      </c>
      <c r="K29" s="47">
        <v>13.342258512992228</v>
      </c>
      <c r="L29" s="47">
        <v>0.01</v>
      </c>
      <c r="M29" s="47">
        <v>21.63</v>
      </c>
      <c r="N29" s="47">
        <v>7.44</v>
      </c>
      <c r="O29" s="48">
        <v>0</v>
      </c>
    </row>
    <row r="30" spans="1:15" s="41" customFormat="1" ht="34.5" customHeight="1">
      <c r="A30" s="61" t="s">
        <v>38</v>
      </c>
      <c r="B30" s="62"/>
      <c r="C30" s="49">
        <f>SUM(C4:C29)</f>
        <v>3041</v>
      </c>
      <c r="D30" s="50">
        <f t="shared" ref="D30:O30" si="0">SUM(D4:D29)</f>
        <v>169714.56000000003</v>
      </c>
      <c r="E30" s="50">
        <f t="shared" si="0"/>
        <v>124413.47000000002</v>
      </c>
      <c r="F30" s="50">
        <f t="shared" si="0"/>
        <v>69432.100000000006</v>
      </c>
      <c r="G30" s="50">
        <f t="shared" si="0"/>
        <v>38184.280000000006</v>
      </c>
      <c r="H30" s="50">
        <f t="shared" si="0"/>
        <v>11741.11</v>
      </c>
      <c r="I30" s="50">
        <f t="shared" si="0"/>
        <v>21688.429099999994</v>
      </c>
      <c r="J30" s="50">
        <f t="shared" si="0"/>
        <v>14321.669999999996</v>
      </c>
      <c r="K30" s="50">
        <f t="shared" si="0"/>
        <v>11409.79364743326</v>
      </c>
      <c r="L30" s="50">
        <f t="shared" si="0"/>
        <v>85.605400000000017</v>
      </c>
      <c r="M30" s="50">
        <f t="shared" si="0"/>
        <v>5451.5399999999991</v>
      </c>
      <c r="N30" s="50">
        <f t="shared" si="0"/>
        <v>5840.2100000000009</v>
      </c>
      <c r="O30" s="51">
        <f t="shared" si="0"/>
        <v>428.28</v>
      </c>
    </row>
    <row r="31" spans="1:15" ht="34.5" customHeight="1">
      <c r="A31" s="44">
        <v>27</v>
      </c>
      <c r="B31" s="45" t="s">
        <v>39</v>
      </c>
      <c r="C31" s="46">
        <v>126</v>
      </c>
      <c r="D31" s="47">
        <v>9544.2999999999993</v>
      </c>
      <c r="E31" s="47">
        <v>7753.09</v>
      </c>
      <c r="F31" s="47">
        <v>6349.09</v>
      </c>
      <c r="G31" s="47">
        <v>3626.98</v>
      </c>
      <c r="H31" s="47">
        <v>1023.91</v>
      </c>
      <c r="I31" s="47">
        <v>1928.4199999999998</v>
      </c>
      <c r="J31" s="47">
        <v>535.78</v>
      </c>
      <c r="K31" s="47">
        <v>117.30679851944905</v>
      </c>
      <c r="L31" s="47">
        <v>0.28000000000000003</v>
      </c>
      <c r="M31" s="47">
        <v>84.25</v>
      </c>
      <c r="N31" s="47">
        <v>445.43</v>
      </c>
      <c r="O31" s="48">
        <v>0</v>
      </c>
    </row>
    <row r="32" spans="1:15" ht="34.5" customHeight="1">
      <c r="A32" s="44">
        <v>28</v>
      </c>
      <c r="B32" s="45" t="s">
        <v>76</v>
      </c>
      <c r="C32" s="46">
        <v>16</v>
      </c>
      <c r="D32" s="47">
        <v>110</v>
      </c>
      <c r="E32" s="47">
        <v>304</v>
      </c>
      <c r="F32" s="47">
        <v>304</v>
      </c>
      <c r="G32" s="47">
        <v>277.89</v>
      </c>
      <c r="H32" s="47">
        <v>149.22</v>
      </c>
      <c r="I32" s="47">
        <v>128.54</v>
      </c>
      <c r="J32" s="47">
        <v>128.54</v>
      </c>
      <c r="K32" s="47">
        <v>0</v>
      </c>
      <c r="L32" s="47">
        <v>0</v>
      </c>
      <c r="M32" s="47">
        <v>294</v>
      </c>
      <c r="N32" s="47">
        <v>63.26</v>
      </c>
      <c r="O32" s="48">
        <v>0</v>
      </c>
    </row>
    <row r="33" spans="1:15" ht="34.5" customHeight="1">
      <c r="A33" s="44">
        <v>29</v>
      </c>
      <c r="B33" s="45" t="s">
        <v>70</v>
      </c>
      <c r="C33" s="46">
        <v>1</v>
      </c>
      <c r="D33" s="47">
        <v>15.04</v>
      </c>
      <c r="E33" s="47">
        <v>10.76</v>
      </c>
      <c r="F33" s="47">
        <v>10.76</v>
      </c>
      <c r="G33" s="47">
        <v>3.67</v>
      </c>
      <c r="H33" s="47">
        <v>0.83</v>
      </c>
      <c r="I33" s="47">
        <v>0</v>
      </c>
      <c r="J33" s="47">
        <v>1.18</v>
      </c>
      <c r="K33" s="47">
        <v>0</v>
      </c>
      <c r="L33" s="47">
        <v>0.63</v>
      </c>
      <c r="M33" s="47">
        <v>0</v>
      </c>
      <c r="N33" s="47">
        <v>0</v>
      </c>
      <c r="O33" s="48">
        <v>0</v>
      </c>
    </row>
    <row r="34" spans="1:15" ht="34.5" customHeight="1">
      <c r="A34" s="44">
        <v>30</v>
      </c>
      <c r="B34" s="45" t="s">
        <v>68</v>
      </c>
      <c r="C34" s="46">
        <v>20</v>
      </c>
      <c r="D34" s="47">
        <v>187.21</v>
      </c>
      <c r="E34" s="47">
        <v>385.6</v>
      </c>
      <c r="F34" s="47">
        <v>385.6</v>
      </c>
      <c r="G34" s="47">
        <v>304.07</v>
      </c>
      <c r="H34" s="47">
        <v>235.87</v>
      </c>
      <c r="I34" s="47">
        <v>44</v>
      </c>
      <c r="J34" s="47">
        <v>44.27</v>
      </c>
      <c r="K34" s="47">
        <v>0</v>
      </c>
      <c r="L34" s="47">
        <v>0</v>
      </c>
      <c r="M34" s="47">
        <v>164</v>
      </c>
      <c r="N34" s="47">
        <v>0</v>
      </c>
      <c r="O34" s="48">
        <v>0</v>
      </c>
    </row>
    <row r="35" spans="1:15" ht="34.5" customHeight="1">
      <c r="A35" s="44">
        <v>31</v>
      </c>
      <c r="B35" s="45" t="s">
        <v>40</v>
      </c>
      <c r="C35" s="46">
        <v>25</v>
      </c>
      <c r="D35" s="47">
        <v>475.85</v>
      </c>
      <c r="E35" s="47">
        <v>251.46</v>
      </c>
      <c r="F35" s="47">
        <v>251.46</v>
      </c>
      <c r="G35" s="47">
        <v>63.34</v>
      </c>
      <c r="H35" s="47">
        <v>45.86</v>
      </c>
      <c r="I35" s="47">
        <v>38.519999999999996</v>
      </c>
      <c r="J35" s="47">
        <v>9.17</v>
      </c>
      <c r="K35" s="47">
        <v>36.569029056214042</v>
      </c>
      <c r="L35" s="47">
        <v>0</v>
      </c>
      <c r="M35" s="47">
        <v>24.74</v>
      </c>
      <c r="N35" s="47">
        <v>1.29</v>
      </c>
      <c r="O35" s="48">
        <v>0</v>
      </c>
    </row>
    <row r="36" spans="1:15" ht="34.5" customHeight="1">
      <c r="A36" s="44">
        <v>32</v>
      </c>
      <c r="B36" s="45" t="s">
        <v>41</v>
      </c>
      <c r="C36" s="46">
        <v>132</v>
      </c>
      <c r="D36" s="47">
        <v>6761.2</v>
      </c>
      <c r="E36" s="47">
        <v>4744.59</v>
      </c>
      <c r="F36" s="47">
        <v>4744.59</v>
      </c>
      <c r="G36" s="47">
        <v>1467.02</v>
      </c>
      <c r="H36" s="47">
        <v>691.7</v>
      </c>
      <c r="I36" s="47">
        <v>685.38000000000011</v>
      </c>
      <c r="J36" s="47">
        <v>89.94</v>
      </c>
      <c r="K36" s="47">
        <v>792.06830826167311</v>
      </c>
      <c r="L36" s="47">
        <v>0</v>
      </c>
      <c r="M36" s="47">
        <v>376.65</v>
      </c>
      <c r="N36" s="47">
        <v>32.299999999999997</v>
      </c>
      <c r="O36" s="48">
        <v>0</v>
      </c>
    </row>
    <row r="37" spans="1:15" ht="34.5" customHeight="1">
      <c r="A37" s="44">
        <v>33</v>
      </c>
      <c r="B37" s="45" t="s">
        <v>42</v>
      </c>
      <c r="C37" s="46">
        <v>128</v>
      </c>
      <c r="D37" s="47">
        <v>5911.09</v>
      </c>
      <c r="E37" s="47">
        <v>4691.24</v>
      </c>
      <c r="F37" s="47">
        <v>2194.94</v>
      </c>
      <c r="G37" s="47">
        <v>1042.95</v>
      </c>
      <c r="H37" s="47">
        <v>569.41999999999996</v>
      </c>
      <c r="I37" s="47">
        <v>317.75</v>
      </c>
      <c r="J37" s="47">
        <v>314.64</v>
      </c>
      <c r="K37" s="47">
        <v>519.99375462860439</v>
      </c>
      <c r="L37" s="47">
        <v>0</v>
      </c>
      <c r="M37" s="47">
        <v>454.11</v>
      </c>
      <c r="N37" s="47">
        <v>129.22</v>
      </c>
      <c r="O37" s="48">
        <v>0</v>
      </c>
    </row>
    <row r="38" spans="1:15" ht="34.5" customHeight="1">
      <c r="A38" s="44">
        <v>34</v>
      </c>
      <c r="B38" s="45" t="s">
        <v>43</v>
      </c>
      <c r="C38" s="46">
        <v>26</v>
      </c>
      <c r="D38" s="47">
        <v>1595.03</v>
      </c>
      <c r="E38" s="47">
        <v>1221.53</v>
      </c>
      <c r="F38" s="47">
        <v>1221.53</v>
      </c>
      <c r="G38" s="47">
        <v>756.08</v>
      </c>
      <c r="H38" s="47">
        <v>61.92</v>
      </c>
      <c r="I38" s="47">
        <v>715.06999999999994</v>
      </c>
      <c r="J38" s="47">
        <v>694.09</v>
      </c>
      <c r="K38" s="47">
        <v>0</v>
      </c>
      <c r="L38" s="47">
        <v>0</v>
      </c>
      <c r="M38" s="47">
        <v>94.09</v>
      </c>
      <c r="N38" s="47">
        <v>0</v>
      </c>
      <c r="O38" s="48">
        <v>0</v>
      </c>
    </row>
    <row r="39" spans="1:15" ht="34.5" customHeight="1">
      <c r="A39" s="44">
        <v>35</v>
      </c>
      <c r="B39" s="45" t="s">
        <v>44</v>
      </c>
      <c r="C39" s="46">
        <v>8</v>
      </c>
      <c r="D39" s="47">
        <v>377.32</v>
      </c>
      <c r="E39" s="47">
        <v>453.24</v>
      </c>
      <c r="F39" s="47">
        <v>463.74</v>
      </c>
      <c r="G39" s="47">
        <v>120.73</v>
      </c>
      <c r="H39" s="47">
        <v>52.52</v>
      </c>
      <c r="I39" s="47">
        <v>0</v>
      </c>
      <c r="J39" s="47">
        <v>3.86</v>
      </c>
      <c r="K39" s="47">
        <v>0</v>
      </c>
      <c r="L39" s="47">
        <v>0</v>
      </c>
      <c r="M39" s="47">
        <v>0</v>
      </c>
      <c r="N39" s="47">
        <v>0</v>
      </c>
      <c r="O39" s="48">
        <v>0</v>
      </c>
    </row>
    <row r="40" spans="1:15" ht="34.5" customHeight="1">
      <c r="A40" s="44">
        <v>36</v>
      </c>
      <c r="B40" s="45" t="s">
        <v>45</v>
      </c>
      <c r="C40" s="46">
        <v>5</v>
      </c>
      <c r="D40" s="47">
        <v>286.01</v>
      </c>
      <c r="E40" s="47">
        <v>109.03</v>
      </c>
      <c r="F40" s="47">
        <v>109.03</v>
      </c>
      <c r="G40" s="47">
        <v>37.68</v>
      </c>
      <c r="H40" s="47">
        <v>27.7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8">
        <v>0</v>
      </c>
    </row>
    <row r="41" spans="1:15" ht="34.5" customHeight="1">
      <c r="A41" s="44">
        <v>37</v>
      </c>
      <c r="B41" s="45" t="s">
        <v>46</v>
      </c>
      <c r="C41" s="46">
        <v>16</v>
      </c>
      <c r="D41" s="47">
        <v>856.65</v>
      </c>
      <c r="E41" s="47">
        <v>252.81</v>
      </c>
      <c r="F41" s="47">
        <v>252.81</v>
      </c>
      <c r="G41" s="47">
        <v>72.959999999999994</v>
      </c>
      <c r="H41" s="47">
        <v>59.95</v>
      </c>
      <c r="I41" s="47">
        <v>133.94999999999999</v>
      </c>
      <c r="J41" s="47">
        <v>70.11</v>
      </c>
      <c r="K41" s="47">
        <v>0</v>
      </c>
      <c r="L41" s="47">
        <v>0</v>
      </c>
      <c r="M41" s="47">
        <v>0.79</v>
      </c>
      <c r="N41" s="47">
        <v>13.18</v>
      </c>
      <c r="O41" s="48">
        <v>0</v>
      </c>
    </row>
    <row r="42" spans="1:15" ht="34.5" customHeight="1">
      <c r="A42" s="44">
        <v>38</v>
      </c>
      <c r="B42" s="45" t="s">
        <v>47</v>
      </c>
      <c r="C42" s="46">
        <v>4</v>
      </c>
      <c r="D42" s="47">
        <v>517.13</v>
      </c>
      <c r="E42" s="47">
        <v>8.85</v>
      </c>
      <c r="F42" s="47">
        <v>8.1</v>
      </c>
      <c r="G42" s="47">
        <v>3.91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8">
        <v>0</v>
      </c>
    </row>
    <row r="43" spans="1:15" ht="34.5" customHeight="1">
      <c r="A43" s="44">
        <v>39</v>
      </c>
      <c r="B43" s="45" t="s">
        <v>71</v>
      </c>
      <c r="C43" s="46">
        <v>1</v>
      </c>
      <c r="D43" s="47">
        <v>29.4</v>
      </c>
      <c r="E43" s="47">
        <v>7.94</v>
      </c>
      <c r="F43" s="47">
        <v>7.94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8">
        <v>0</v>
      </c>
    </row>
    <row r="44" spans="1:15" ht="34.5" customHeight="1">
      <c r="A44" s="44">
        <v>40</v>
      </c>
      <c r="B44" s="45" t="s">
        <v>48</v>
      </c>
      <c r="C44" s="46">
        <v>2</v>
      </c>
      <c r="D44" s="47">
        <v>501.5</v>
      </c>
      <c r="E44" s="47">
        <v>135.04</v>
      </c>
      <c r="F44" s="47">
        <v>135.04</v>
      </c>
      <c r="G44" s="47">
        <v>67.03</v>
      </c>
      <c r="H44" s="47">
        <v>11.1</v>
      </c>
      <c r="I44" s="47">
        <v>1.76</v>
      </c>
      <c r="J44" s="47">
        <v>19.440000000000001</v>
      </c>
      <c r="K44" s="47">
        <v>0</v>
      </c>
      <c r="L44" s="47">
        <v>0</v>
      </c>
      <c r="M44" s="47">
        <v>0</v>
      </c>
      <c r="N44" s="47">
        <v>0</v>
      </c>
      <c r="O44" s="48">
        <v>0</v>
      </c>
    </row>
    <row r="45" spans="1:15" ht="34.5" customHeight="1">
      <c r="A45" s="44">
        <v>41</v>
      </c>
      <c r="B45" s="45" t="s">
        <v>69</v>
      </c>
      <c r="C45" s="46">
        <v>4</v>
      </c>
      <c r="D45" s="47">
        <v>641.29</v>
      </c>
      <c r="E45" s="47">
        <v>678.37</v>
      </c>
      <c r="F45" s="47">
        <v>678.37</v>
      </c>
      <c r="G45" s="47">
        <v>563.36</v>
      </c>
      <c r="H45" s="47">
        <v>405.47</v>
      </c>
      <c r="I45" s="47">
        <v>272.89999999999998</v>
      </c>
      <c r="J45" s="47">
        <v>144.53</v>
      </c>
      <c r="K45" s="47">
        <v>40.796521222418534</v>
      </c>
      <c r="L45" s="47">
        <v>0</v>
      </c>
      <c r="M45" s="47">
        <v>223.86</v>
      </c>
      <c r="N45" s="47">
        <v>0</v>
      </c>
      <c r="O45" s="48">
        <v>0</v>
      </c>
    </row>
    <row r="46" spans="1:15" s="41" customFormat="1" ht="34.5" customHeight="1">
      <c r="A46" s="61" t="s">
        <v>49</v>
      </c>
      <c r="B46" s="62"/>
      <c r="C46" s="49">
        <f>SUM(C31:C45)</f>
        <v>514</v>
      </c>
      <c r="D46" s="50">
        <f t="shared" ref="D46:O46" si="1">SUM(D31:D45)</f>
        <v>27809.02</v>
      </c>
      <c r="E46" s="50">
        <f t="shared" si="1"/>
        <v>21007.549999999996</v>
      </c>
      <c r="F46" s="50">
        <f t="shared" si="1"/>
        <v>17117</v>
      </c>
      <c r="G46" s="50">
        <f t="shared" si="1"/>
        <v>8407.6699999999983</v>
      </c>
      <c r="H46" s="50">
        <f t="shared" si="1"/>
        <v>3335.4699999999993</v>
      </c>
      <c r="I46" s="50">
        <f t="shared" si="1"/>
        <v>4266.29</v>
      </c>
      <c r="J46" s="50">
        <f t="shared" si="1"/>
        <v>2055.5500000000002</v>
      </c>
      <c r="K46" s="50">
        <f t="shared" si="1"/>
        <v>1506.7344116883592</v>
      </c>
      <c r="L46" s="50">
        <f t="shared" si="1"/>
        <v>0.91</v>
      </c>
      <c r="M46" s="50">
        <f t="shared" si="1"/>
        <v>1716.4899999999998</v>
      </c>
      <c r="N46" s="50">
        <f t="shared" si="1"/>
        <v>684.68</v>
      </c>
      <c r="O46" s="51">
        <f t="shared" si="1"/>
        <v>0</v>
      </c>
    </row>
    <row r="47" spans="1:15" ht="34.5" customHeight="1">
      <c r="A47" s="44">
        <v>42</v>
      </c>
      <c r="B47" s="45" t="s">
        <v>57</v>
      </c>
      <c r="C47" s="46">
        <v>549</v>
      </c>
      <c r="D47" s="47">
        <v>8572.52</v>
      </c>
      <c r="E47" s="47">
        <v>4419.0600000000004</v>
      </c>
      <c r="F47" s="47">
        <v>4419.0600000000004</v>
      </c>
      <c r="G47" s="47">
        <v>3745.85</v>
      </c>
      <c r="H47" s="47">
        <v>1607.26</v>
      </c>
      <c r="I47" s="47">
        <v>1265.5299999999997</v>
      </c>
      <c r="J47" s="47">
        <v>767.36</v>
      </c>
      <c r="K47" s="47">
        <v>2077.1159631187766</v>
      </c>
      <c r="L47" s="47">
        <v>0</v>
      </c>
      <c r="M47" s="47">
        <v>958.64</v>
      </c>
      <c r="N47" s="47">
        <v>402.52</v>
      </c>
      <c r="O47" s="48">
        <v>487.02</v>
      </c>
    </row>
    <row r="48" spans="1:15" ht="34.5" customHeight="1">
      <c r="A48" s="44">
        <v>43</v>
      </c>
      <c r="B48" s="45" t="s">
        <v>50</v>
      </c>
      <c r="C48" s="46">
        <v>442</v>
      </c>
      <c r="D48" s="47">
        <v>4755.05</v>
      </c>
      <c r="E48" s="47">
        <v>3027.95</v>
      </c>
      <c r="F48" s="47">
        <v>3027.95</v>
      </c>
      <c r="G48" s="47">
        <v>2664.14</v>
      </c>
      <c r="H48" s="47">
        <v>1944.13</v>
      </c>
      <c r="I48" s="47">
        <v>1171.28</v>
      </c>
      <c r="J48" s="47">
        <v>490.05</v>
      </c>
      <c r="K48" s="47">
        <v>1238.2886591343736</v>
      </c>
      <c r="L48" s="47">
        <v>0</v>
      </c>
      <c r="M48" s="47">
        <v>669.47</v>
      </c>
      <c r="N48" s="47">
        <v>973.14</v>
      </c>
      <c r="O48" s="48">
        <v>763.02</v>
      </c>
    </row>
    <row r="49" spans="1:15" s="41" customFormat="1" ht="34.5" customHeight="1">
      <c r="A49" s="61" t="s">
        <v>51</v>
      </c>
      <c r="B49" s="62"/>
      <c r="C49" s="49">
        <f>SUM(C47:C48)</f>
        <v>991</v>
      </c>
      <c r="D49" s="50">
        <f t="shared" ref="D49:O49" si="2">SUM(D47:D48)</f>
        <v>13327.57</v>
      </c>
      <c r="E49" s="50">
        <f t="shared" si="2"/>
        <v>7447.01</v>
      </c>
      <c r="F49" s="50">
        <f t="shared" si="2"/>
        <v>7447.01</v>
      </c>
      <c r="G49" s="50">
        <f t="shared" si="2"/>
        <v>6409.99</v>
      </c>
      <c r="H49" s="50">
        <f t="shared" si="2"/>
        <v>3551.3900000000003</v>
      </c>
      <c r="I49" s="50">
        <f t="shared" si="2"/>
        <v>2436.8099999999995</v>
      </c>
      <c r="J49" s="50">
        <f t="shared" si="2"/>
        <v>1257.4100000000001</v>
      </c>
      <c r="K49" s="50">
        <f t="shared" si="2"/>
        <v>3315.4046222531501</v>
      </c>
      <c r="L49" s="50">
        <f t="shared" si="2"/>
        <v>0</v>
      </c>
      <c r="M49" s="50">
        <f t="shared" si="2"/>
        <v>1628.1100000000001</v>
      </c>
      <c r="N49" s="50">
        <f t="shared" si="2"/>
        <v>1375.6599999999999</v>
      </c>
      <c r="O49" s="51">
        <f t="shared" si="2"/>
        <v>1250.04</v>
      </c>
    </row>
    <row r="50" spans="1:15" s="41" customFormat="1" ht="34.5" customHeight="1">
      <c r="A50" s="61" t="s">
        <v>52</v>
      </c>
      <c r="B50" s="62"/>
      <c r="C50" s="46">
        <v>0</v>
      </c>
      <c r="D50" s="47">
        <v>0</v>
      </c>
      <c r="E50" s="47">
        <v>0</v>
      </c>
      <c r="F50" s="47">
        <v>9918.58</v>
      </c>
      <c r="G50" s="47">
        <v>9918.58</v>
      </c>
      <c r="H50" s="47">
        <v>9918.58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8">
        <v>0</v>
      </c>
    </row>
    <row r="51" spans="1:15" s="41" customFormat="1" ht="34.5" customHeight="1">
      <c r="A51" s="61" t="s">
        <v>53</v>
      </c>
      <c r="B51" s="62"/>
      <c r="C51" s="49">
        <f>C49+C46+C30</f>
        <v>4546</v>
      </c>
      <c r="D51" s="50">
        <f t="shared" ref="D51:O51" si="3">SUM(D30,D46,D49,D50)</f>
        <v>210851.15000000002</v>
      </c>
      <c r="E51" s="50">
        <f t="shared" si="3"/>
        <v>152868.03000000003</v>
      </c>
      <c r="F51" s="50">
        <f t="shared" si="3"/>
        <v>103914.69</v>
      </c>
      <c r="G51" s="50">
        <f t="shared" si="3"/>
        <v>62920.520000000004</v>
      </c>
      <c r="H51" s="50">
        <f t="shared" si="3"/>
        <v>28546.550000000003</v>
      </c>
      <c r="I51" s="50">
        <f t="shared" si="3"/>
        <v>28391.529099999992</v>
      </c>
      <c r="J51" s="50">
        <f t="shared" si="3"/>
        <v>17634.629999999997</v>
      </c>
      <c r="K51" s="50">
        <f t="shared" si="3"/>
        <v>16231.93268137477</v>
      </c>
      <c r="L51" s="50">
        <f t="shared" si="3"/>
        <v>86.515400000000014</v>
      </c>
      <c r="M51" s="50">
        <f t="shared" si="3"/>
        <v>8796.14</v>
      </c>
      <c r="N51" s="50">
        <f t="shared" si="3"/>
        <v>7900.5500000000011</v>
      </c>
      <c r="O51" s="51">
        <f t="shared" si="3"/>
        <v>1678.32</v>
      </c>
    </row>
    <row r="52" spans="1:15" ht="34.5" customHeight="1">
      <c r="A52" s="44">
        <v>44</v>
      </c>
      <c r="B52" s="45" t="s">
        <v>54</v>
      </c>
      <c r="C52" s="46">
        <v>338</v>
      </c>
      <c r="D52" s="52">
        <v>7897.5</v>
      </c>
      <c r="E52" s="52">
        <v>10865.82</v>
      </c>
      <c r="F52" s="52">
        <v>10865.82</v>
      </c>
      <c r="G52" s="52">
        <v>10465.629999999999</v>
      </c>
      <c r="H52" s="52">
        <v>9916.5</v>
      </c>
      <c r="I52" s="52">
        <v>103.72</v>
      </c>
      <c r="J52" s="52">
        <v>108.79</v>
      </c>
      <c r="K52" s="52">
        <v>8102.9173186252283</v>
      </c>
      <c r="L52" s="52">
        <v>0</v>
      </c>
      <c r="M52" s="52">
        <v>7317.7</v>
      </c>
      <c r="N52" s="52">
        <v>1332.39</v>
      </c>
      <c r="O52" s="53">
        <v>0</v>
      </c>
    </row>
    <row r="53" spans="1:15" s="41" customFormat="1" ht="34.5" customHeight="1">
      <c r="A53" s="61" t="s">
        <v>55</v>
      </c>
      <c r="B53" s="62"/>
      <c r="C53" s="49">
        <f>C52</f>
        <v>338</v>
      </c>
      <c r="D53" s="50">
        <f t="shared" ref="D53:O53" si="4">SUM(D52:D52)</f>
        <v>7897.5</v>
      </c>
      <c r="E53" s="50">
        <f t="shared" si="4"/>
        <v>10865.82</v>
      </c>
      <c r="F53" s="50">
        <f t="shared" si="4"/>
        <v>10865.82</v>
      </c>
      <c r="G53" s="50">
        <f t="shared" si="4"/>
        <v>10465.629999999999</v>
      </c>
      <c r="H53" s="50">
        <f t="shared" si="4"/>
        <v>9916.5</v>
      </c>
      <c r="I53" s="50">
        <f t="shared" si="4"/>
        <v>103.72</v>
      </c>
      <c r="J53" s="50">
        <f t="shared" si="4"/>
        <v>108.79</v>
      </c>
      <c r="K53" s="50">
        <f t="shared" si="4"/>
        <v>8102.9173186252283</v>
      </c>
      <c r="L53" s="50">
        <f t="shared" si="4"/>
        <v>0</v>
      </c>
      <c r="M53" s="50">
        <f t="shared" si="4"/>
        <v>7317.7</v>
      </c>
      <c r="N53" s="50">
        <f t="shared" si="4"/>
        <v>1332.39</v>
      </c>
      <c r="O53" s="51">
        <f t="shared" si="4"/>
        <v>0</v>
      </c>
    </row>
    <row r="54" spans="1:15" s="41" customFormat="1" ht="34.5" customHeight="1" thickBot="1">
      <c r="A54" s="63" t="s">
        <v>56</v>
      </c>
      <c r="B54" s="64"/>
      <c r="C54" s="54">
        <f>C53+C51</f>
        <v>4884</v>
      </c>
      <c r="D54" s="55">
        <f t="shared" ref="D54:O54" si="5">SUM(D51,D53)</f>
        <v>218748.65000000002</v>
      </c>
      <c r="E54" s="55">
        <f t="shared" si="5"/>
        <v>163733.85000000003</v>
      </c>
      <c r="F54" s="55">
        <f t="shared" si="5"/>
        <v>114780.51000000001</v>
      </c>
      <c r="G54" s="55">
        <f t="shared" si="5"/>
        <v>73386.150000000009</v>
      </c>
      <c r="H54" s="55">
        <f t="shared" si="5"/>
        <v>38463.050000000003</v>
      </c>
      <c r="I54" s="55">
        <f t="shared" si="5"/>
        <v>28495.249099999994</v>
      </c>
      <c r="J54" s="55">
        <f t="shared" si="5"/>
        <v>17743.419999999998</v>
      </c>
      <c r="K54" s="55">
        <f t="shared" si="5"/>
        <v>24334.85</v>
      </c>
      <c r="L54" s="55">
        <f t="shared" si="5"/>
        <v>86.515400000000014</v>
      </c>
      <c r="M54" s="55">
        <f t="shared" si="5"/>
        <v>16113.84</v>
      </c>
      <c r="N54" s="55">
        <f t="shared" si="5"/>
        <v>9232.94</v>
      </c>
      <c r="O54" s="56">
        <f t="shared" si="5"/>
        <v>1678.32</v>
      </c>
    </row>
    <row r="56" spans="1:15">
      <c r="F56" s="57"/>
    </row>
  </sheetData>
  <mergeCells count="10">
    <mergeCell ref="N1:O1"/>
    <mergeCell ref="A51:B51"/>
    <mergeCell ref="A53:B53"/>
    <mergeCell ref="A54:B54"/>
    <mergeCell ref="A2:M2"/>
    <mergeCell ref="N2:O2"/>
    <mergeCell ref="A30:B30"/>
    <mergeCell ref="A46:B46"/>
    <mergeCell ref="A49:B49"/>
    <mergeCell ref="A50:B50"/>
  </mergeCells>
  <pageMargins left="0.75" right="0.75" top="1" bottom="1" header="0.5" footer="0.5"/>
  <pageSetup paperSize="9" scale="37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6"/>
  <sheetViews>
    <sheetView view="pageBreakPreview" zoomScaleSheetLayoutView="100" workbookViewId="0">
      <selection activeCell="K1" sqref="K1:L1"/>
    </sheetView>
  </sheetViews>
  <sheetFormatPr defaultRowHeight="15"/>
  <cols>
    <col min="1" max="1" width="6.28515625" style="18" customWidth="1"/>
    <col min="2" max="2" width="34.140625" style="15" customWidth="1"/>
    <col min="3" max="12" width="9.28515625" style="15" customWidth="1"/>
    <col min="13" max="13" width="9.140625" style="15"/>
    <col min="14" max="14" width="15.28515625" style="15" customWidth="1"/>
    <col min="15" max="15" width="21.28515625" style="15" customWidth="1"/>
    <col min="16" max="16" width="13.5703125" style="15" bestFit="1" customWidth="1"/>
    <col min="17" max="19" width="9.140625" style="15"/>
    <col min="20" max="20" width="10.140625" style="15" bestFit="1" customWidth="1"/>
    <col min="21" max="21" width="9.140625" style="15"/>
    <col min="22" max="22" width="11.28515625" style="15" bestFit="1" customWidth="1"/>
    <col min="23" max="16384" width="9.140625" style="15"/>
  </cols>
  <sheetData>
    <row r="1" spans="1:23" ht="19.5" thickBot="1">
      <c r="K1" s="69"/>
      <c r="L1" s="69"/>
    </row>
    <row r="2" spans="1:23" s="1" customFormat="1" ht="26.25" customHeight="1">
      <c r="A2" s="76" t="s">
        <v>77</v>
      </c>
      <c r="B2" s="77"/>
      <c r="C2" s="77"/>
      <c r="D2" s="77"/>
      <c r="E2" s="77"/>
      <c r="F2" s="77"/>
      <c r="G2" s="77"/>
      <c r="H2" s="77"/>
      <c r="I2" s="77"/>
      <c r="J2" s="77"/>
      <c r="K2" s="70" t="s">
        <v>67</v>
      </c>
      <c r="L2" s="71"/>
    </row>
    <row r="3" spans="1:23" s="1" customFormat="1" ht="113.25" customHeight="1">
      <c r="A3" s="36" t="s">
        <v>1</v>
      </c>
      <c r="B3" s="37" t="s">
        <v>2</v>
      </c>
      <c r="C3" s="2" t="s">
        <v>3</v>
      </c>
      <c r="D3" s="2" t="s">
        <v>66</v>
      </c>
      <c r="E3" s="2" t="s">
        <v>65</v>
      </c>
      <c r="F3" s="2" t="s">
        <v>64</v>
      </c>
      <c r="G3" s="2" t="s">
        <v>63</v>
      </c>
      <c r="H3" s="2" t="s">
        <v>62</v>
      </c>
      <c r="I3" s="2" t="s">
        <v>61</v>
      </c>
      <c r="J3" s="2" t="s">
        <v>60</v>
      </c>
      <c r="K3" s="2" t="s">
        <v>59</v>
      </c>
      <c r="L3" s="20" t="s">
        <v>58</v>
      </c>
      <c r="M3" s="3"/>
      <c r="N3" s="4"/>
      <c r="O3" s="5"/>
      <c r="P3" s="6"/>
      <c r="Q3" s="7"/>
      <c r="R3" s="8"/>
      <c r="S3" s="7"/>
      <c r="T3" s="9"/>
      <c r="U3" s="10"/>
      <c r="V3" s="9"/>
      <c r="W3" s="11"/>
    </row>
    <row r="4" spans="1:23" ht="20.100000000000001" customHeight="1">
      <c r="A4" s="21">
        <v>1</v>
      </c>
      <c r="B4" s="19" t="s">
        <v>16</v>
      </c>
      <c r="C4" s="27">
        <f>'BANKING KEY INDICATOR-1'!C4</f>
        <v>97</v>
      </c>
      <c r="D4" s="28">
        <v>173.76999999999998</v>
      </c>
      <c r="E4" s="28">
        <f>D4/'BANKING KEY INDICATOR-1'!F4%</f>
        <v>5.5309058501495949</v>
      </c>
      <c r="F4" s="28">
        <f>'BANKING KEY INDICATOR-1'!E4/'BANKING KEY INDICATOR-1'!D4%</f>
        <v>84.415170183947225</v>
      </c>
      <c r="G4" s="28">
        <f>'BANKING KEY INDICATOR-1'!G4/'BANKING KEY INDICATOR-1'!F4%</f>
        <v>46.88363358584251</v>
      </c>
      <c r="H4" s="28">
        <f>'BANKING KEY INDICATOR-1'!H4/'BANKING KEY INDICATOR-1'!F4%</f>
        <v>9.681074543255459</v>
      </c>
      <c r="I4" s="28">
        <f>'BANKING KEY INDICATOR-1'!K4/'BANKING KEY INDICATOR-1'!G4%</f>
        <v>26.392455121521067</v>
      </c>
      <c r="J4" s="28">
        <f>'BANKING KEY INDICATOR-1'!L4/'BANKING KEY INDICATOR-1'!F4%</f>
        <v>3.5011776688522504E-2</v>
      </c>
      <c r="K4" s="28">
        <f>'BANKING KEY INDICATOR-1'!M4/'BANKING KEY INDICATOR-1'!F4%</f>
        <v>12.530078299064231</v>
      </c>
      <c r="L4" s="29">
        <f>('BANKING KEY INDICATOR-1'!O4+'BANKING KEY INDICATOR-1'!E4)/'BANKING KEY INDICATOR-1'!D4%</f>
        <v>84.415170183947225</v>
      </c>
      <c r="M4" s="12"/>
      <c r="N4" s="13"/>
      <c r="O4" s="13"/>
      <c r="P4" s="13"/>
      <c r="Q4" s="13"/>
      <c r="R4" s="13"/>
      <c r="S4" s="13"/>
      <c r="T4" s="12"/>
      <c r="U4" s="14"/>
      <c r="V4" s="12"/>
      <c r="W4" s="14"/>
    </row>
    <row r="5" spans="1:23" ht="20.100000000000001" customHeight="1">
      <c r="A5" s="21">
        <v>2</v>
      </c>
      <c r="B5" s="19" t="s">
        <v>17</v>
      </c>
      <c r="C5" s="27">
        <f>'BANKING KEY INDICATOR-1'!C5</f>
        <v>173</v>
      </c>
      <c r="D5" s="28">
        <v>164.14</v>
      </c>
      <c r="E5" s="28">
        <f>D5/'BANKING KEY INDICATOR-1'!F5%</f>
        <v>6.7432717233672808</v>
      </c>
      <c r="F5" s="28">
        <f>'BANKING KEY INDICATOR-1'!E5/'BANKING KEY INDICATOR-1'!D5%</f>
        <v>42.235568097877291</v>
      </c>
      <c r="G5" s="28">
        <f>'BANKING KEY INDICATOR-1'!G5/'BANKING KEY INDICATOR-1'!F5%</f>
        <v>55.381594245171783</v>
      </c>
      <c r="H5" s="28">
        <f>'BANKING KEY INDICATOR-1'!H5/'BANKING KEY INDICATOR-1'!F5%</f>
        <v>16.959652935545758</v>
      </c>
      <c r="I5" s="28">
        <f>'BANKING KEY INDICATOR-1'!K5/'BANKING KEY INDICATOR-1'!G5%</f>
        <v>18.371780121141146</v>
      </c>
      <c r="J5" s="28">
        <f>'BANKING KEY INDICATOR-1'!L5/'BANKING KEY INDICATOR-1'!F5%</f>
        <v>2.8346883691503739E-2</v>
      </c>
      <c r="K5" s="28">
        <f>'BANKING KEY INDICATOR-1'!M5/'BANKING KEY INDICATOR-1'!F5%</f>
        <v>11.831331933791539</v>
      </c>
      <c r="L5" s="29">
        <f>('BANKING KEY INDICATOR-1'!O5+'BANKING KEY INDICATOR-1'!E5)/'BANKING KEY INDICATOR-1'!D5%</f>
        <v>42.512020134554731</v>
      </c>
      <c r="M5" s="12"/>
      <c r="N5" s="13"/>
      <c r="O5" s="13"/>
      <c r="P5" s="13"/>
      <c r="Q5" s="13"/>
      <c r="R5" s="13"/>
      <c r="S5" s="13"/>
      <c r="T5" s="12"/>
      <c r="U5" s="14"/>
      <c r="V5" s="12"/>
      <c r="W5" s="14"/>
    </row>
    <row r="6" spans="1:23" ht="20.100000000000001" customHeight="1">
      <c r="A6" s="21">
        <v>3</v>
      </c>
      <c r="B6" s="19" t="s">
        <v>18</v>
      </c>
      <c r="C6" s="27">
        <f>'BANKING KEY INDICATOR-1'!C6</f>
        <v>129</v>
      </c>
      <c r="D6" s="28">
        <v>757.12000000000012</v>
      </c>
      <c r="E6" s="28">
        <f>D6/'BANKING KEY INDICATOR-1'!F6%</f>
        <v>31.877260421622587</v>
      </c>
      <c r="F6" s="28">
        <f>'BANKING KEY INDICATOR-1'!E6/'BANKING KEY INDICATOR-1'!D6%</f>
        <v>92.018018214064227</v>
      </c>
      <c r="G6" s="28">
        <f>'BANKING KEY INDICATOR-1'!G6/'BANKING KEY INDICATOR-1'!F6%</f>
        <v>81.376862545313699</v>
      </c>
      <c r="H6" s="28">
        <f>'BANKING KEY INDICATOR-1'!H6/'BANKING KEY INDICATOR-1'!F6%</f>
        <v>11.930394802767031</v>
      </c>
      <c r="I6" s="28">
        <f>'BANKING KEY INDICATOR-1'!K6/'BANKING KEY INDICATOR-1'!G6%</f>
        <v>29.637218141686844</v>
      </c>
      <c r="J6" s="28">
        <f>'BANKING KEY INDICATOR-1'!L6/'BANKING KEY INDICATOR-1'!F6%</f>
        <v>2.7788186652407683E-2</v>
      </c>
      <c r="K6" s="28">
        <f>'BANKING KEY INDICATOR-1'!M6/'BANKING KEY INDICATOR-1'!F6%</f>
        <v>7.3933417820648311</v>
      </c>
      <c r="L6" s="29">
        <f>('BANKING KEY INDICATOR-1'!O6+'BANKING KEY INDICATOR-1'!E6)/'BANKING KEY INDICATOR-1'!D6%</f>
        <v>92.018018214064227</v>
      </c>
      <c r="M6" s="12"/>
      <c r="N6" s="13"/>
      <c r="O6" s="13"/>
      <c r="P6" s="13"/>
      <c r="Q6" s="13"/>
      <c r="R6" s="13"/>
      <c r="S6" s="13"/>
      <c r="T6" s="12"/>
      <c r="U6" s="14"/>
      <c r="V6" s="12"/>
      <c r="W6" s="14"/>
    </row>
    <row r="7" spans="1:23" ht="20.100000000000001" customHeight="1">
      <c r="A7" s="21">
        <v>4</v>
      </c>
      <c r="B7" s="19" t="s">
        <v>19</v>
      </c>
      <c r="C7" s="27">
        <f>'BANKING KEY INDICATOR-1'!C7</f>
        <v>241</v>
      </c>
      <c r="D7" s="28">
        <v>586.04999999999995</v>
      </c>
      <c r="E7" s="28">
        <f>D7/'BANKING KEY INDICATOR-1'!F7%</f>
        <v>10.790969502460904</v>
      </c>
      <c r="F7" s="28">
        <f>'BANKING KEY INDICATOR-1'!E7/'BANKING KEY INDICATOR-1'!D7%</f>
        <v>78.775789195980352</v>
      </c>
      <c r="G7" s="28">
        <f>'BANKING KEY INDICATOR-1'!G7/'BANKING KEY INDICATOR-1'!F7%</f>
        <v>59.856230884949724</v>
      </c>
      <c r="H7" s="28">
        <f>'BANKING KEY INDICATOR-1'!H7/'BANKING KEY INDICATOR-1'!F7%</f>
        <v>18.112183364543458</v>
      </c>
      <c r="I7" s="28">
        <f>'BANKING KEY INDICATOR-1'!K7/'BANKING KEY INDICATOR-1'!G7%</f>
        <v>35.124252822401267</v>
      </c>
      <c r="J7" s="28">
        <f>'BANKING KEY INDICATOR-1'!L7/'BANKING KEY INDICATOR-1'!F7%</f>
        <v>4.6216762138344629E-2</v>
      </c>
      <c r="K7" s="28">
        <f>'BANKING KEY INDICATOR-1'!M7/'BANKING KEY INDICATOR-1'!F7%</f>
        <v>8.5988955851023674E-2</v>
      </c>
      <c r="L7" s="29">
        <f>('BANKING KEY INDICATOR-1'!O7+'BANKING KEY INDICATOR-1'!E7)/'BANKING KEY INDICATOR-1'!D7%</f>
        <v>78.821911338483019</v>
      </c>
      <c r="M7" s="12"/>
      <c r="N7" s="13"/>
      <c r="O7" s="13"/>
      <c r="P7" s="13"/>
      <c r="Q7" s="13"/>
      <c r="R7" s="13"/>
      <c r="S7" s="13"/>
      <c r="T7" s="12"/>
      <c r="U7" s="14"/>
      <c r="V7" s="12"/>
      <c r="W7" s="14"/>
    </row>
    <row r="8" spans="1:23" ht="20.100000000000001" customHeight="1">
      <c r="A8" s="21">
        <v>5</v>
      </c>
      <c r="B8" s="19" t="s">
        <v>20</v>
      </c>
      <c r="C8" s="27">
        <f>'BANKING KEY INDICATOR-1'!C8</f>
        <v>8</v>
      </c>
      <c r="D8" s="28">
        <v>3.42</v>
      </c>
      <c r="E8" s="28">
        <f>D8/'BANKING KEY INDICATOR-1'!F8%</f>
        <v>4.4653349001175089</v>
      </c>
      <c r="F8" s="28">
        <f>'BANKING KEY INDICATOR-1'!E8/'BANKING KEY INDICATOR-1'!D8%</f>
        <v>19.861006664419264</v>
      </c>
      <c r="G8" s="28">
        <f>'BANKING KEY INDICATOR-1'!G8/'BANKING KEY INDICATOR-1'!F8%</f>
        <v>70.191931061496277</v>
      </c>
      <c r="H8" s="28">
        <f>'BANKING KEY INDICATOR-1'!H8/'BANKING KEY INDICATOR-1'!F8%</f>
        <v>0.97924010967489228</v>
      </c>
      <c r="I8" s="28">
        <f>'BANKING KEY INDICATOR-1'!K8/'BANKING KEY INDICATOR-1'!G8%</f>
        <v>0</v>
      </c>
      <c r="J8" s="28">
        <f>'BANKING KEY INDICATOR-1'!L8/'BANKING KEY INDICATOR-1'!F8%</f>
        <v>0</v>
      </c>
      <c r="K8" s="28">
        <f>'BANKING KEY INDICATOR-1'!M8/'BANKING KEY INDICATOR-1'!F8%</f>
        <v>0</v>
      </c>
      <c r="L8" s="29">
        <f>('BANKING KEY INDICATOR-1'!O8+'BANKING KEY INDICATOR-1'!E8)/'BANKING KEY INDICATOR-1'!D8%</f>
        <v>19.861006664419264</v>
      </c>
      <c r="M8" s="12"/>
      <c r="N8" s="13"/>
      <c r="O8" s="13"/>
      <c r="P8" s="13"/>
      <c r="Q8" s="13"/>
      <c r="R8" s="13"/>
      <c r="S8" s="13"/>
      <c r="T8" s="12"/>
      <c r="U8" s="14"/>
      <c r="V8" s="12"/>
      <c r="W8" s="14"/>
    </row>
    <row r="9" spans="1:23" ht="20.100000000000001" customHeight="1">
      <c r="A9" s="21">
        <v>6</v>
      </c>
      <c r="B9" s="19" t="s">
        <v>74</v>
      </c>
      <c r="C9" s="27">
        <f>'BANKING KEY INDICATOR-1'!C9</f>
        <v>5</v>
      </c>
      <c r="D9" s="28">
        <v>0</v>
      </c>
      <c r="E9" s="28">
        <f>D9/'BANKING KEY INDICATOR-1'!F9%</f>
        <v>0</v>
      </c>
      <c r="F9" s="28">
        <f>'BANKING KEY INDICATOR-1'!E9/'BANKING KEY INDICATOR-1'!D9%</f>
        <v>45.996940336562979</v>
      </c>
      <c r="G9" s="28">
        <f>'BANKING KEY INDICATOR-1'!G9/'BANKING KEY INDICATOR-1'!F9%</f>
        <v>73.50332594235033</v>
      </c>
      <c r="H9" s="28">
        <f>'BANKING KEY INDICATOR-1'!H9/'BANKING KEY INDICATOR-1'!F9%</f>
        <v>28.49223946784922</v>
      </c>
      <c r="I9" s="28">
        <f>'BANKING KEY INDICATOR-1'!K9/'BANKING KEY INDICATOR-1'!G9%</f>
        <v>0</v>
      </c>
      <c r="J9" s="28">
        <f>'BANKING KEY INDICATOR-1'!L9/'BANKING KEY INDICATOR-1'!F9%</f>
        <v>0</v>
      </c>
      <c r="K9" s="28">
        <f>'BANKING KEY INDICATOR-1'!M9/'BANKING KEY INDICATOR-1'!F9%</f>
        <v>0</v>
      </c>
      <c r="L9" s="29">
        <f>('BANKING KEY INDICATOR-1'!O9+'BANKING KEY INDICATOR-1'!E9)/'BANKING KEY INDICATOR-1'!D9%</f>
        <v>45.996940336562979</v>
      </c>
      <c r="M9" s="12"/>
      <c r="N9" s="13"/>
      <c r="O9" s="13"/>
      <c r="P9" s="13"/>
      <c r="Q9" s="13"/>
      <c r="R9" s="13"/>
      <c r="S9" s="13"/>
      <c r="T9" s="12"/>
      <c r="U9" s="14"/>
      <c r="V9" s="12"/>
      <c r="W9" s="14"/>
    </row>
    <row r="10" spans="1:23" ht="20.100000000000001" customHeight="1">
      <c r="A10" s="21">
        <v>7</v>
      </c>
      <c r="B10" s="19" t="s">
        <v>21</v>
      </c>
      <c r="C10" s="27">
        <f>'BANKING KEY INDICATOR-1'!C10</f>
        <v>167</v>
      </c>
      <c r="D10" s="28">
        <v>118</v>
      </c>
      <c r="E10" s="28">
        <f>D10/'BANKING KEY INDICATOR-1'!F10%</f>
        <v>3.4254429126715267</v>
      </c>
      <c r="F10" s="28">
        <f>'BANKING KEY INDICATOR-1'!E10/'BANKING KEY INDICATOR-1'!D10%</f>
        <v>74.809697900535184</v>
      </c>
      <c r="G10" s="28">
        <f>'BANKING KEY INDICATOR-1'!G10/'BANKING KEY INDICATOR-1'!F10%</f>
        <v>50.30872529979883</v>
      </c>
      <c r="H10" s="28">
        <f>'BANKING KEY INDICATOR-1'!H10/'BANKING KEY INDICATOR-1'!F10%</f>
        <v>13.357195317013131</v>
      </c>
      <c r="I10" s="28">
        <f>'BANKING KEY INDICATOR-1'!K10/'BANKING KEY INDICATOR-1'!G10%</f>
        <v>14.858888229638699</v>
      </c>
      <c r="J10" s="28">
        <f>'BANKING KEY INDICATOR-1'!L10/'BANKING KEY INDICATOR-1'!F10%</f>
        <v>0.19914015577056501</v>
      </c>
      <c r="K10" s="28">
        <f>'BANKING KEY INDICATOR-1'!M10/'BANKING KEY INDICATOR-1'!F10%</f>
        <v>0.24500625578769222</v>
      </c>
      <c r="L10" s="29">
        <f>('BANKING KEY INDICATOR-1'!O10+'BANKING KEY INDICATOR-1'!E10)/'BANKING KEY INDICATOR-1'!D10%</f>
        <v>74.809697900535184</v>
      </c>
      <c r="M10" s="12"/>
      <c r="N10" s="13"/>
      <c r="O10" s="13"/>
      <c r="P10" s="13"/>
      <c r="Q10" s="13"/>
      <c r="R10" s="13"/>
      <c r="S10" s="13"/>
      <c r="T10" s="12"/>
      <c r="U10" s="14"/>
      <c r="V10" s="12"/>
      <c r="W10" s="14"/>
    </row>
    <row r="11" spans="1:23" ht="20.100000000000001" customHeight="1">
      <c r="A11" s="21">
        <v>8</v>
      </c>
      <c r="B11" s="19" t="s">
        <v>22</v>
      </c>
      <c r="C11" s="27">
        <f>'BANKING KEY INDICATOR-1'!C11</f>
        <v>104</v>
      </c>
      <c r="D11" s="28">
        <v>171.23000000000002</v>
      </c>
      <c r="E11" s="28">
        <f>D11/'BANKING KEY INDICATOR-1'!F11%</f>
        <v>10.711314345767208</v>
      </c>
      <c r="F11" s="28">
        <f>'BANKING KEY INDICATOR-1'!E11/'BANKING KEY INDICATOR-1'!D11%</f>
        <v>169.97608495795777</v>
      </c>
      <c r="G11" s="28">
        <f>'BANKING KEY INDICATOR-1'!G11/'BANKING KEY INDICATOR-1'!F11%</f>
        <v>65.445173559199048</v>
      </c>
      <c r="H11" s="28">
        <f>'BANKING KEY INDICATOR-1'!H11/'BANKING KEY INDICATOR-1'!F11%</f>
        <v>28.287428296186011</v>
      </c>
      <c r="I11" s="28">
        <f>'BANKING KEY INDICATOR-1'!K11/'BANKING KEY INDICATOR-1'!G11%</f>
        <v>20.503007435079152</v>
      </c>
      <c r="J11" s="28">
        <f>'BANKING KEY INDICATOR-1'!L11/'BANKING KEY INDICATOR-1'!F11%</f>
        <v>0.17703100857630785</v>
      </c>
      <c r="K11" s="28">
        <f>'BANKING KEY INDICATOR-1'!M11/'BANKING KEY INDICATOR-1'!F11%</f>
        <v>18.842855266203344</v>
      </c>
      <c r="L11" s="29">
        <f>('BANKING KEY INDICATOR-1'!O11+'BANKING KEY INDICATOR-1'!E11)/'BANKING KEY INDICATOR-1'!D11%</f>
        <v>169.97608495795777</v>
      </c>
      <c r="M11" s="12"/>
      <c r="N11" s="13"/>
      <c r="O11" s="13"/>
      <c r="P11" s="13"/>
      <c r="Q11" s="13"/>
      <c r="R11" s="13"/>
      <c r="S11" s="13"/>
      <c r="T11" s="12"/>
      <c r="U11" s="14"/>
      <c r="V11" s="12"/>
      <c r="W11" s="14"/>
    </row>
    <row r="12" spans="1:23" ht="20.100000000000001" customHeight="1">
      <c r="A12" s="21">
        <v>9</v>
      </c>
      <c r="B12" s="19" t="s">
        <v>23</v>
      </c>
      <c r="C12" s="27">
        <f>'BANKING KEY INDICATOR-1'!C12</f>
        <v>51</v>
      </c>
      <c r="D12" s="28">
        <v>38.239999999999995</v>
      </c>
      <c r="E12" s="28">
        <f>D12/'BANKING KEY INDICATOR-1'!F12%</f>
        <v>2.5436355896126006</v>
      </c>
      <c r="F12" s="28">
        <f>'BANKING KEY INDICATOR-1'!E12/'BANKING KEY INDICATOR-1'!D12%</f>
        <v>87.018559971091008</v>
      </c>
      <c r="G12" s="28">
        <f>'BANKING KEY INDICATOR-1'!G12/'BANKING KEY INDICATOR-1'!F12%</f>
        <v>34.265911025968492</v>
      </c>
      <c r="H12" s="28">
        <f>'BANKING KEY INDICATOR-1'!H12/'BANKING KEY INDICATOR-1'!F12%</f>
        <v>8.9459610472541495</v>
      </c>
      <c r="I12" s="28">
        <f>'BANKING KEY INDICATOR-1'!K12/'BANKING KEY INDICATOR-1'!G12%</f>
        <v>21.5598295130943</v>
      </c>
      <c r="J12" s="28">
        <f>'BANKING KEY INDICATOR-1'!L12/'BANKING KEY INDICATOR-1'!F12%</f>
        <v>6.6517667092379728E-4</v>
      </c>
      <c r="K12" s="28">
        <f>'BANKING KEY INDICATOR-1'!M12/'BANKING KEY INDICATOR-1'!F12%</f>
        <v>2.9932950191570877</v>
      </c>
      <c r="L12" s="29">
        <f>('BANKING KEY INDICATOR-1'!O12+'BANKING KEY INDICATOR-1'!E12)/'BANKING KEY INDICATOR-1'!D12%</f>
        <v>87.018559971091008</v>
      </c>
      <c r="M12" s="12"/>
      <c r="N12" s="13"/>
      <c r="O12" s="13"/>
      <c r="P12" s="13"/>
      <c r="Q12" s="13"/>
      <c r="R12" s="13"/>
      <c r="S12" s="13"/>
      <c r="T12" s="12"/>
      <c r="U12" s="14"/>
      <c r="V12" s="12"/>
      <c r="W12" s="14"/>
    </row>
    <row r="13" spans="1:23" ht="20.100000000000001" customHeight="1">
      <c r="A13" s="21">
        <v>10</v>
      </c>
      <c r="B13" s="19" t="s">
        <v>24</v>
      </c>
      <c r="C13" s="27">
        <f>'BANKING KEY INDICATOR-1'!C13</f>
        <v>19</v>
      </c>
      <c r="D13" s="28">
        <v>5.74</v>
      </c>
      <c r="E13" s="28">
        <f>D13/'BANKING KEY INDICATOR-1'!F13%</f>
        <v>3.0654205607476634</v>
      </c>
      <c r="F13" s="28">
        <f>'BANKING KEY INDICATOR-1'!E13/'BANKING KEY INDICATOR-1'!D13%</f>
        <v>46.803332993578643</v>
      </c>
      <c r="G13" s="28">
        <f>'BANKING KEY INDICATOR-1'!G13/'BANKING KEY INDICATOR-1'!F13%</f>
        <v>35.23097463284379</v>
      </c>
      <c r="H13" s="28">
        <f>'BANKING KEY INDICATOR-1'!H13/'BANKING KEY INDICATOR-1'!F13%</f>
        <v>3.3110814419225636</v>
      </c>
      <c r="I13" s="28">
        <f>'BANKING KEY INDICATOR-1'!K13/'BANKING KEY INDICATOR-1'!G13%</f>
        <v>11.112492452440275</v>
      </c>
      <c r="J13" s="28">
        <f>'BANKING KEY INDICATOR-1'!L13/'BANKING KEY INDICATOR-1'!F13%</f>
        <v>5.3404539385847799E-2</v>
      </c>
      <c r="K13" s="28">
        <f>'BANKING KEY INDICATOR-1'!M13/'BANKING KEY INDICATOR-1'!F13%</f>
        <v>6.9425901201602134</v>
      </c>
      <c r="L13" s="29">
        <f>('BANKING KEY INDICATOR-1'!O13+'BANKING KEY INDICATOR-1'!E13)/'BANKING KEY INDICATOR-1'!D13%</f>
        <v>46.803332993578643</v>
      </c>
      <c r="M13" s="12"/>
      <c r="N13" s="13"/>
      <c r="O13" s="13"/>
      <c r="P13" s="13"/>
      <c r="Q13" s="13"/>
      <c r="R13" s="13"/>
      <c r="S13" s="13"/>
      <c r="T13" s="12"/>
      <c r="U13" s="14"/>
      <c r="V13" s="12"/>
      <c r="W13" s="14"/>
    </row>
    <row r="14" spans="1:23" ht="20.100000000000001" customHeight="1">
      <c r="A14" s="21">
        <v>11</v>
      </c>
      <c r="B14" s="19" t="s">
        <v>75</v>
      </c>
      <c r="C14" s="27">
        <f>'BANKING KEY INDICATOR-1'!C14</f>
        <v>69</v>
      </c>
      <c r="D14" s="28">
        <v>84.62</v>
      </c>
      <c r="E14" s="28">
        <f>D14/'BANKING KEY INDICATOR-1'!F14%</f>
        <v>4.8683385399586925</v>
      </c>
      <c r="F14" s="28">
        <f>'BANKING KEY INDICATOR-1'!E14/'BANKING KEY INDICATOR-1'!D14%</f>
        <v>70.73284124636578</v>
      </c>
      <c r="G14" s="28">
        <f>'BANKING KEY INDICATOR-1'!G14/'BANKING KEY INDICATOR-1'!F14%</f>
        <v>67.951351133663564</v>
      </c>
      <c r="H14" s="28">
        <f>'BANKING KEY INDICATOR-1'!H14/'BANKING KEY INDICATOR-1'!F14%</f>
        <v>22.158937273109078</v>
      </c>
      <c r="I14" s="28">
        <f>'BANKING KEY INDICATOR-1'!K14/'BANKING KEY INDICATOR-1'!G14%</f>
        <v>29.562979217157508</v>
      </c>
      <c r="J14" s="28">
        <f>'BANKING KEY INDICATOR-1'!L14/'BANKING KEY INDICATOR-1'!F14%</f>
        <v>8.0544480689460768E-3</v>
      </c>
      <c r="K14" s="28">
        <f>'BANKING KEY INDICATOR-1'!M14/'BANKING KEY INDICATOR-1'!F14%</f>
        <v>10.97533612937745</v>
      </c>
      <c r="L14" s="29">
        <f>('BANKING KEY INDICATOR-1'!O14+'BANKING KEY INDICATOR-1'!E14)/'BANKING KEY INDICATOR-1'!D14%</f>
        <v>70.73284124636578</v>
      </c>
      <c r="M14" s="12"/>
      <c r="N14" s="13"/>
      <c r="O14" s="13"/>
      <c r="P14" s="13"/>
      <c r="Q14" s="13"/>
      <c r="R14" s="13"/>
      <c r="S14" s="13"/>
      <c r="T14" s="12"/>
      <c r="U14" s="14"/>
      <c r="V14" s="12"/>
      <c r="W14" s="14"/>
    </row>
    <row r="15" spans="1:23" ht="20.100000000000001" customHeight="1">
      <c r="A15" s="21">
        <v>12</v>
      </c>
      <c r="B15" s="19" t="s">
        <v>25</v>
      </c>
      <c r="C15" s="27">
        <f>'BANKING KEY INDICATOR-1'!C15</f>
        <v>95</v>
      </c>
      <c r="D15" s="30">
        <v>74.699999999999989</v>
      </c>
      <c r="E15" s="28">
        <f>D15/'BANKING KEY INDICATOR-1'!F15%</f>
        <v>5.1151420530413523</v>
      </c>
      <c r="F15" s="28">
        <f>'BANKING KEY INDICATOR-1'!E15/'BANKING KEY INDICATOR-1'!D15%</f>
        <v>74.755420288036149</v>
      </c>
      <c r="G15" s="28">
        <f>'BANKING KEY INDICATOR-1'!G15/'BANKING KEY INDICATOR-1'!F15%</f>
        <v>77.150995980470711</v>
      </c>
      <c r="H15" s="28">
        <f>'BANKING KEY INDICATOR-1'!H15/'BANKING KEY INDICATOR-1'!F15%</f>
        <v>36.467470572526139</v>
      </c>
      <c r="I15" s="28">
        <f>'BANKING KEY INDICATOR-1'!K15/'BANKING KEY INDICATOR-1'!G15%</f>
        <v>8.506283598970187</v>
      </c>
      <c r="J15" s="28">
        <f>'BANKING KEY INDICATOR-1'!L15/'BANKING KEY INDICATOR-1'!F15%</f>
        <v>3.5607414559324015E-2</v>
      </c>
      <c r="K15" s="28">
        <f>'BANKING KEY INDICATOR-1'!M15/'BANKING KEY INDICATOR-1'!F15%</f>
        <v>3.6511295082753006</v>
      </c>
      <c r="L15" s="29">
        <f>('BANKING KEY INDICATOR-1'!O15+'BANKING KEY INDICATOR-1'!E15)/'BANKING KEY INDICATOR-1'!D15%</f>
        <v>74.755420288036149</v>
      </c>
      <c r="M15" s="12"/>
      <c r="N15" s="13"/>
      <c r="O15" s="13"/>
      <c r="P15" s="13"/>
      <c r="Q15" s="13"/>
      <c r="R15" s="13"/>
      <c r="S15" s="13"/>
      <c r="T15" s="12"/>
      <c r="U15" s="14"/>
      <c r="V15" s="12"/>
      <c r="W15" s="14"/>
    </row>
    <row r="16" spans="1:23" ht="20.100000000000001" customHeight="1">
      <c r="A16" s="21">
        <v>13</v>
      </c>
      <c r="B16" s="19" t="s">
        <v>26</v>
      </c>
      <c r="C16" s="27">
        <f>'BANKING KEY INDICATOR-1'!C16</f>
        <v>131</v>
      </c>
      <c r="D16" s="28">
        <v>1135.81</v>
      </c>
      <c r="E16" s="28">
        <f>D16/'BANKING KEY INDICATOR-1'!F16%</f>
        <v>29.337724396228847</v>
      </c>
      <c r="F16" s="28">
        <f>'BANKING KEY INDICATOR-1'!E16/'BANKING KEY INDICATOR-1'!D16%</f>
        <v>70.426378376018477</v>
      </c>
      <c r="G16" s="28">
        <f>'BANKING KEY INDICATOR-1'!G16/'BANKING KEY INDICATOR-1'!F16%</f>
        <v>74.014981273408225</v>
      </c>
      <c r="H16" s="28">
        <f>'BANKING KEY INDICATOR-1'!H16/'BANKING KEY INDICATOR-1'!F16%</f>
        <v>16.66020922123208</v>
      </c>
      <c r="I16" s="28">
        <f>'BANKING KEY INDICATOR-1'!K16/'BANKING KEY INDICATOR-1'!G16%</f>
        <v>14.902784505055381</v>
      </c>
      <c r="J16" s="28">
        <f>'BANKING KEY INDICATOR-1'!L16/'BANKING KEY INDICATOR-1'!F16%</f>
        <v>1.2646261139093373</v>
      </c>
      <c r="K16" s="28">
        <f>'BANKING KEY INDICATOR-1'!M16/'BANKING KEY INDICATOR-1'!F16%</f>
        <v>4.0377114813379817</v>
      </c>
      <c r="L16" s="29">
        <f>('BANKING KEY INDICATOR-1'!O16+'BANKING KEY INDICATOR-1'!E16)/'BANKING KEY INDICATOR-1'!D16%</f>
        <v>70.426378376018477</v>
      </c>
      <c r="M16" s="12"/>
      <c r="N16" s="13"/>
      <c r="O16" s="13"/>
      <c r="P16" s="13"/>
      <c r="Q16" s="13"/>
      <c r="R16" s="13"/>
      <c r="S16" s="13"/>
      <c r="T16" s="12"/>
      <c r="U16" s="14"/>
      <c r="V16" s="12"/>
      <c r="W16" s="14"/>
    </row>
    <row r="17" spans="1:23" ht="20.100000000000001" customHeight="1">
      <c r="A17" s="21">
        <v>14</v>
      </c>
      <c r="B17" s="19" t="s">
        <v>27</v>
      </c>
      <c r="C17" s="27">
        <f>'BANKING KEY INDICATOR-1'!C17</f>
        <v>62</v>
      </c>
      <c r="D17" s="28">
        <v>181.75</v>
      </c>
      <c r="E17" s="28">
        <f>D17/'BANKING KEY INDICATOR-1'!F17%</f>
        <v>8.8566513817350749</v>
      </c>
      <c r="F17" s="28">
        <f>'BANKING KEY INDICATOR-1'!E17/'BANKING KEY INDICATOR-1'!D17%</f>
        <v>114.91910297562244</v>
      </c>
      <c r="G17" s="28">
        <f>'BANKING KEY INDICATOR-1'!G17/'BANKING KEY INDICATOR-1'!F17%</f>
        <v>55.580786792259744</v>
      </c>
      <c r="H17" s="28">
        <f>'BANKING KEY INDICATOR-1'!H17/'BANKING KEY INDICATOR-1'!F17%</f>
        <v>14.129221832924815</v>
      </c>
      <c r="I17" s="28">
        <f>'BANKING KEY INDICATOR-1'!K17/'BANKING KEY INDICATOR-1'!G17%</f>
        <v>13.2402328777231</v>
      </c>
      <c r="J17" s="28">
        <f>'BANKING KEY INDICATOR-1'!L17/'BANKING KEY INDICATOR-1'!F17%</f>
        <v>1.1695165510956907E-2</v>
      </c>
      <c r="K17" s="28">
        <f>'BANKING KEY INDICATOR-1'!M17/'BANKING KEY INDICATOR-1'!F17%</f>
        <v>5.1921661883019103</v>
      </c>
      <c r="L17" s="29">
        <f>('BANKING KEY INDICATOR-1'!O17+'BANKING KEY INDICATOR-1'!E17)/'BANKING KEY INDICATOR-1'!D17%</f>
        <v>114.91910297562244</v>
      </c>
      <c r="M17" s="12"/>
      <c r="N17" s="13"/>
      <c r="O17" s="13"/>
      <c r="P17" s="13"/>
      <c r="Q17" s="13"/>
      <c r="R17" s="13"/>
      <c r="S17" s="13"/>
      <c r="T17" s="12"/>
      <c r="U17" s="14"/>
      <c r="V17" s="12"/>
      <c r="W17" s="14"/>
    </row>
    <row r="18" spans="1:23" ht="20.100000000000001" customHeight="1">
      <c r="A18" s="21">
        <v>15</v>
      </c>
      <c r="B18" s="19" t="s">
        <v>28</v>
      </c>
      <c r="C18" s="27">
        <f>'BANKING KEY INDICATOR-1'!C18</f>
        <v>17</v>
      </c>
      <c r="D18" s="28">
        <v>4.3899999999999997</v>
      </c>
      <c r="E18" s="28">
        <f>D18/'BANKING KEY INDICATOR-1'!F18%</f>
        <v>4.2235905329998076</v>
      </c>
      <c r="F18" s="28">
        <f>'BANKING KEY INDICATOR-1'!E18/'BANKING KEY INDICATOR-1'!D18%</f>
        <v>82.829671749806153</v>
      </c>
      <c r="G18" s="28">
        <f>'BANKING KEY INDICATOR-1'!G18/'BANKING KEY INDICATOR-1'!F18%</f>
        <v>95.362709255339638</v>
      </c>
      <c r="H18" s="28">
        <f>'BANKING KEY INDICATOR-1'!H18/'BANKING KEY INDICATOR-1'!F18%</f>
        <v>6.8020011545122196</v>
      </c>
      <c r="I18" s="28">
        <f>'BANKING KEY INDICATOR-1'!K18/'BANKING KEY INDICATOR-1'!G18%</f>
        <v>0</v>
      </c>
      <c r="J18" s="28">
        <f>'BANKING KEY INDICATOR-1'!L18/'BANKING KEY INDICATOR-1'!F18%</f>
        <v>0</v>
      </c>
      <c r="K18" s="28">
        <f>'BANKING KEY INDICATOR-1'!M18/'BANKING KEY INDICATOR-1'!F18%</f>
        <v>0</v>
      </c>
      <c r="L18" s="29">
        <f>('BANKING KEY INDICATOR-1'!O18+'BANKING KEY INDICATOR-1'!E18)/'BANKING KEY INDICATOR-1'!D18%</f>
        <v>82.829671749806153</v>
      </c>
      <c r="M18" s="12"/>
      <c r="N18" s="13"/>
      <c r="O18" s="13"/>
      <c r="P18" s="13"/>
      <c r="Q18" s="13"/>
      <c r="R18" s="13"/>
      <c r="S18" s="13"/>
      <c r="T18" s="12"/>
      <c r="U18" s="14"/>
      <c r="V18" s="12"/>
      <c r="W18" s="14"/>
    </row>
    <row r="19" spans="1:23" ht="20.100000000000001" customHeight="1">
      <c r="A19" s="21">
        <v>16</v>
      </c>
      <c r="B19" s="19" t="s">
        <v>29</v>
      </c>
      <c r="C19" s="27">
        <f>'BANKING KEY INDICATOR-1'!C19</f>
        <v>163</v>
      </c>
      <c r="D19" s="28">
        <v>2042.3600000000001</v>
      </c>
      <c r="E19" s="28">
        <f>D19/'BANKING KEY INDICATOR-1'!F19%</f>
        <v>52.025636322879087</v>
      </c>
      <c r="F19" s="28">
        <f>'BANKING KEY INDICATOR-1'!E19/'BANKING KEY INDICATOR-1'!D19%</f>
        <v>66.752934494831578</v>
      </c>
      <c r="G19" s="28">
        <f>'BANKING KEY INDICATOR-1'!G19/'BANKING KEY INDICATOR-1'!F19%</f>
        <v>47.808277801552848</v>
      </c>
      <c r="H19" s="28">
        <f>'BANKING KEY INDICATOR-1'!H19/'BANKING KEY INDICATOR-1'!F19%</f>
        <v>13.772900491125101</v>
      </c>
      <c r="I19" s="28">
        <f>'BANKING KEY INDICATOR-1'!K19/'BANKING KEY INDICATOR-1'!G19%</f>
        <v>29.730397122612299</v>
      </c>
      <c r="J19" s="28">
        <f>'BANKING KEY INDICATOR-1'!L19/'BANKING KEY INDICATOR-1'!F19%</f>
        <v>7.5655682582380632E-2</v>
      </c>
      <c r="K19" s="28">
        <f>'BANKING KEY INDICATOR-1'!M19/'BANKING KEY INDICATOR-1'!F19%</f>
        <v>7.023496566199996</v>
      </c>
      <c r="L19" s="29">
        <f>('BANKING KEY INDICATOR-1'!O19+'BANKING KEY INDICATOR-1'!E19)/'BANKING KEY INDICATOR-1'!D19%</f>
        <v>66.752934494831578</v>
      </c>
      <c r="M19" s="12"/>
      <c r="N19" s="13"/>
      <c r="O19" s="13"/>
      <c r="P19" s="13"/>
      <c r="Q19" s="13"/>
      <c r="R19" s="13"/>
      <c r="S19" s="13"/>
      <c r="T19" s="12"/>
      <c r="U19" s="14"/>
      <c r="V19" s="12"/>
      <c r="W19" s="14"/>
    </row>
    <row r="20" spans="1:23" ht="20.100000000000001" customHeight="1">
      <c r="A20" s="21">
        <v>17</v>
      </c>
      <c r="B20" s="19" t="s">
        <v>73</v>
      </c>
      <c r="C20" s="27">
        <f>'BANKING KEY INDICATOR-1'!C20</f>
        <v>5</v>
      </c>
      <c r="D20" s="28">
        <v>57.56</v>
      </c>
      <c r="E20" s="28">
        <f>D20/'BANKING KEY INDICATOR-1'!F20%</f>
        <v>32.739889653603321</v>
      </c>
      <c r="F20" s="28">
        <f>'BANKING KEY INDICATOR-1'!E20/'BANKING KEY INDICATOR-1'!D20%</f>
        <v>140.21054310551079</v>
      </c>
      <c r="G20" s="28">
        <f>'BANKING KEY INDICATOR-1'!G20/'BANKING KEY INDICATOR-1'!F20%</f>
        <v>30.043797281155793</v>
      </c>
      <c r="H20" s="28">
        <f>'BANKING KEY INDICATOR-1'!H20/'BANKING KEY INDICATOR-1'!F20%</f>
        <v>0</v>
      </c>
      <c r="I20" s="28">
        <f>'BANKING KEY INDICATOR-1'!K20/'BANKING KEY INDICATOR-1'!G20%</f>
        <v>0</v>
      </c>
      <c r="J20" s="28">
        <f>'BANKING KEY INDICATOR-1'!L20/'BANKING KEY INDICATOR-1'!F20%</f>
        <v>0</v>
      </c>
      <c r="K20" s="28">
        <f>'BANKING KEY INDICATOR-1'!M20/'BANKING KEY INDICATOR-1'!F20%</f>
        <v>0</v>
      </c>
      <c r="L20" s="29">
        <f>('BANKING KEY INDICATOR-1'!O20+'BANKING KEY INDICATOR-1'!E20)/'BANKING KEY INDICATOR-1'!D20%</f>
        <v>140.21054310551079</v>
      </c>
      <c r="M20" s="12"/>
      <c r="N20" s="13"/>
      <c r="O20" s="13"/>
      <c r="P20" s="13"/>
      <c r="Q20" s="13"/>
      <c r="R20" s="13"/>
      <c r="S20" s="13"/>
      <c r="T20" s="12"/>
      <c r="U20" s="14"/>
      <c r="V20" s="12"/>
      <c r="W20" s="14"/>
    </row>
    <row r="21" spans="1:23" ht="20.100000000000001" customHeight="1">
      <c r="A21" s="21">
        <v>18</v>
      </c>
      <c r="B21" s="19" t="s">
        <v>30</v>
      </c>
      <c r="C21" s="27">
        <f>'BANKING KEY INDICATOR-1'!C21</f>
        <v>16</v>
      </c>
      <c r="D21" s="30">
        <v>24.24</v>
      </c>
      <c r="E21" s="28">
        <f>D21/'BANKING KEY INDICATOR-1'!F21%</f>
        <v>8.510339500754835</v>
      </c>
      <c r="F21" s="28">
        <f>'BANKING KEY INDICATOR-1'!E21/'BANKING KEY INDICATOR-1'!D21%</f>
        <v>30.201783498923746</v>
      </c>
      <c r="G21" s="28">
        <f>'BANKING KEY INDICATOR-1'!G21/'BANKING KEY INDICATOR-1'!F21%</f>
        <v>32.910859108942176</v>
      </c>
      <c r="H21" s="28">
        <f>'BANKING KEY INDICATOR-1'!H21/'BANKING KEY INDICATOR-1'!F21%</f>
        <v>1.3938138538777516</v>
      </c>
      <c r="I21" s="28">
        <f>'BANKING KEY INDICATOR-1'!K21/'BANKING KEY INDICATOR-1'!G21%</f>
        <v>0</v>
      </c>
      <c r="J21" s="28">
        <f>'BANKING KEY INDICATOR-1'!L21/'BANKING KEY INDICATOR-1'!F21%</f>
        <v>0.10722185163079732</v>
      </c>
      <c r="K21" s="28">
        <f>'BANKING KEY INDICATOR-1'!M21/'BANKING KEY INDICATOR-1'!F21%</f>
        <v>2.9982796755959691</v>
      </c>
      <c r="L21" s="29">
        <f>('BANKING KEY INDICATOR-1'!O21+'BANKING KEY INDICATOR-1'!E21)/'BANKING KEY INDICATOR-1'!D21%</f>
        <v>30.201783498923746</v>
      </c>
      <c r="M21" s="12"/>
      <c r="N21" s="16"/>
      <c r="O21" s="13"/>
      <c r="P21" s="13"/>
      <c r="Q21" s="13"/>
      <c r="R21" s="13"/>
      <c r="S21" s="13"/>
      <c r="T21" s="12"/>
      <c r="U21" s="14"/>
      <c r="V21" s="12"/>
      <c r="W21" s="14"/>
    </row>
    <row r="22" spans="1:23" ht="20.100000000000001" customHeight="1">
      <c r="A22" s="21">
        <v>19</v>
      </c>
      <c r="B22" s="19" t="s">
        <v>31</v>
      </c>
      <c r="C22" s="27">
        <f>'BANKING KEY INDICATOR-1'!C22</f>
        <v>846</v>
      </c>
      <c r="D22" s="28">
        <v>2073.71</v>
      </c>
      <c r="E22" s="28">
        <f>D22/'BANKING KEY INDICATOR-1'!F22%</f>
        <v>8.8894671232336453</v>
      </c>
      <c r="F22" s="28">
        <f>'BANKING KEY INDICATOR-1'!E22/'BANKING KEY INDICATOR-1'!D22%</f>
        <v>74.54749424113821</v>
      </c>
      <c r="G22" s="28">
        <f>'BANKING KEY INDICATOR-1'!G22/'BANKING KEY INDICATOR-1'!F22%</f>
        <v>42.126448705660039</v>
      </c>
      <c r="H22" s="28">
        <f>'BANKING KEY INDICATOR-1'!H22/'BANKING KEY INDICATOR-1'!F22%</f>
        <v>14.900256004444495</v>
      </c>
      <c r="I22" s="28">
        <f>'BANKING KEY INDICATOR-1'!K22/'BANKING KEY INDICATOR-1'!G22%</f>
        <v>28.169559602808206</v>
      </c>
      <c r="J22" s="28">
        <f>'BANKING KEY INDICATOR-1'!L22/'BANKING KEY INDICATOR-1'!F22%</f>
        <v>4.445355139722184E-2</v>
      </c>
      <c r="K22" s="28">
        <f>'BANKING KEY INDICATOR-1'!M22/'BANKING KEY INDICATOR-1'!F22%</f>
        <v>8.9082002013055703</v>
      </c>
      <c r="L22" s="29">
        <f>('BANKING KEY INDICATOR-1'!O22+'BANKING KEY INDICATOR-1'!E22)/'BANKING KEY INDICATOR-1'!D22%</f>
        <v>74.54749424113821</v>
      </c>
      <c r="M22" s="12"/>
      <c r="N22" s="13"/>
      <c r="O22" s="13"/>
      <c r="P22" s="13"/>
      <c r="Q22" s="13"/>
      <c r="R22" s="13"/>
      <c r="S22" s="13"/>
      <c r="T22" s="12"/>
      <c r="U22" s="14"/>
      <c r="V22" s="12"/>
      <c r="W22" s="14"/>
    </row>
    <row r="23" spans="1:23" ht="20.100000000000001" customHeight="1">
      <c r="A23" s="21">
        <v>20</v>
      </c>
      <c r="B23" s="19" t="s">
        <v>32</v>
      </c>
      <c r="C23" s="27">
        <f>'BANKING KEY INDICATOR-1'!C23</f>
        <v>3</v>
      </c>
      <c r="D23" s="28">
        <v>1.1900000000000002</v>
      </c>
      <c r="E23" s="28">
        <f>D23/'BANKING KEY INDICATOR-1'!F23%</f>
        <v>0.5395601904330084</v>
      </c>
      <c r="F23" s="28">
        <f>'BANKING KEY INDICATOR-1'!E23/'BANKING KEY INDICATOR-1'!D23%</f>
        <v>459.19217155944204</v>
      </c>
      <c r="G23" s="28">
        <f>'BANKING KEY INDICATOR-1'!G23/'BANKING KEY INDICATOR-1'!F23%</f>
        <v>9.113579687145771</v>
      </c>
      <c r="H23" s="28">
        <f>'BANKING KEY INDICATOR-1'!H23/'BANKING KEY INDICATOR-1'!F23%</f>
        <v>8.6148265699387883E-2</v>
      </c>
      <c r="I23" s="28">
        <f>'BANKING KEY INDICATOR-1'!K23/'BANKING KEY INDICATOR-1'!G23%</f>
        <v>0</v>
      </c>
      <c r="J23" s="28">
        <f>'BANKING KEY INDICATOR-1'!L23/'BANKING KEY INDICATOR-1'!F23%</f>
        <v>4.5341192473362041E-3</v>
      </c>
      <c r="K23" s="28">
        <f>'BANKING KEY INDICATOR-1'!M23/'BANKING KEY INDICATOR-1'!F23%</f>
        <v>0</v>
      </c>
      <c r="L23" s="29">
        <f>('BANKING KEY INDICATOR-1'!O23+'BANKING KEY INDICATOR-1'!E23)/'BANKING KEY INDICATOR-1'!D23%</f>
        <v>459.19217155944204</v>
      </c>
      <c r="M23" s="12"/>
      <c r="N23" s="13"/>
      <c r="O23" s="13"/>
      <c r="P23" s="13"/>
      <c r="Q23" s="13"/>
      <c r="R23" s="13"/>
      <c r="S23" s="13"/>
      <c r="T23" s="12"/>
      <c r="U23" s="14"/>
      <c r="V23" s="12"/>
      <c r="W23" s="14"/>
    </row>
    <row r="24" spans="1:23" ht="20.100000000000001" customHeight="1">
      <c r="A24" s="21">
        <v>21</v>
      </c>
      <c r="B24" s="19" t="s">
        <v>33</v>
      </c>
      <c r="C24" s="27">
        <f>'BANKING KEY INDICATOR-1'!C24</f>
        <v>1</v>
      </c>
      <c r="D24" s="28">
        <v>5.71</v>
      </c>
      <c r="E24" s="28">
        <f>D24/'BANKING KEY INDICATOR-1'!F24%</f>
        <v>8.4642751260005937</v>
      </c>
      <c r="F24" s="28">
        <f>'BANKING KEY INDICATOR-1'!E24/'BANKING KEY INDICATOR-1'!D24%</f>
        <v>56.076475477971726</v>
      </c>
      <c r="G24" s="28">
        <f>'BANKING KEY INDICATOR-1'!G24/'BANKING KEY INDICATOR-1'!F24%</f>
        <v>18.173732582270976</v>
      </c>
      <c r="H24" s="28">
        <f>'BANKING KEY INDICATOR-1'!H24/'BANKING KEY INDICATOR-1'!F24%</f>
        <v>0</v>
      </c>
      <c r="I24" s="28">
        <f>'BANKING KEY INDICATOR-1'!K24/'BANKING KEY INDICATOR-1'!G24%</f>
        <v>0</v>
      </c>
      <c r="J24" s="28">
        <f>'BANKING KEY INDICATOR-1'!L24/'BANKING KEY INDICATOR-1'!F24%</f>
        <v>0</v>
      </c>
      <c r="K24" s="28">
        <f>'BANKING KEY INDICATOR-1'!M24/'BANKING KEY INDICATOR-1'!F24%</f>
        <v>0</v>
      </c>
      <c r="L24" s="29">
        <f>('BANKING KEY INDICATOR-1'!O24+'BANKING KEY INDICATOR-1'!E24)/'BANKING KEY INDICATOR-1'!D24%</f>
        <v>56.076475477971726</v>
      </c>
      <c r="M24" s="12"/>
      <c r="N24" s="13"/>
      <c r="O24" s="13"/>
      <c r="P24" s="13"/>
      <c r="Q24" s="13"/>
      <c r="R24" s="13"/>
      <c r="S24" s="13"/>
      <c r="T24" s="12"/>
      <c r="U24" s="14"/>
      <c r="V24" s="12"/>
      <c r="W24" s="14"/>
    </row>
    <row r="25" spans="1:23" ht="20.100000000000001" customHeight="1">
      <c r="A25" s="21">
        <v>22</v>
      </c>
      <c r="B25" s="19" t="s">
        <v>34</v>
      </c>
      <c r="C25" s="27">
        <f>'BANKING KEY INDICATOR-1'!C25</f>
        <v>101</v>
      </c>
      <c r="D25" s="28">
        <v>105.87</v>
      </c>
      <c r="E25" s="28">
        <f>D25/'BANKING KEY INDICATOR-1'!F25%</f>
        <v>8.6593435355509936</v>
      </c>
      <c r="F25" s="28">
        <f>'BANKING KEY INDICATOR-1'!E25/'BANKING KEY INDICATOR-1'!D25%</f>
        <v>54.21549091290143</v>
      </c>
      <c r="G25" s="28">
        <f>'BANKING KEY INDICATOR-1'!G25/'BANKING KEY INDICATOR-1'!F25%</f>
        <v>48.537963864192172</v>
      </c>
      <c r="H25" s="28">
        <f>'BANKING KEY INDICATOR-1'!H25/'BANKING KEY INDICATOR-1'!F25%</f>
        <v>9.3635746476799628</v>
      </c>
      <c r="I25" s="28">
        <f>'BANKING KEY INDICATOR-1'!K25/'BANKING KEY INDICATOR-1'!G25%</f>
        <v>23.698046028391307</v>
      </c>
      <c r="J25" s="28">
        <f>'BANKING KEY INDICATOR-1'!L25/'BANKING KEY INDICATOR-1'!F25%</f>
        <v>4.4167804941886622E-2</v>
      </c>
      <c r="K25" s="28">
        <f>'BANKING KEY INDICATOR-1'!M25/'BANKING KEY INDICATOR-1'!F25%</f>
        <v>9.4273725881515773</v>
      </c>
      <c r="L25" s="29">
        <f>('BANKING KEY INDICATOR-1'!O25+'BANKING KEY INDICATOR-1'!E25)/'BANKING KEY INDICATOR-1'!D25%</f>
        <v>54.21549091290143</v>
      </c>
      <c r="M25" s="12"/>
      <c r="N25" s="13"/>
      <c r="O25" s="13"/>
      <c r="P25" s="13"/>
      <c r="Q25" s="13"/>
      <c r="R25" s="13"/>
      <c r="S25" s="13"/>
      <c r="T25" s="12"/>
      <c r="U25" s="14"/>
      <c r="V25" s="12"/>
      <c r="W25" s="14"/>
    </row>
    <row r="26" spans="1:23" ht="20.100000000000001" customHeight="1">
      <c r="A26" s="21">
        <v>23</v>
      </c>
      <c r="B26" s="19" t="s">
        <v>35</v>
      </c>
      <c r="C26" s="27">
        <f>'BANKING KEY INDICATOR-1'!C26</f>
        <v>249</v>
      </c>
      <c r="D26" s="28">
        <v>1278.1999999999998</v>
      </c>
      <c r="E26" s="28">
        <f>D26/'BANKING KEY INDICATOR-1'!F26%</f>
        <v>27.200895488720199</v>
      </c>
      <c r="F26" s="28">
        <f>'BANKING KEY INDICATOR-1'!E26/'BANKING KEY INDICATOR-1'!D26%</f>
        <v>60.978051080802516</v>
      </c>
      <c r="G26" s="28">
        <f>'BANKING KEY INDICATOR-1'!G26/'BANKING KEY INDICATOR-1'!F26%</f>
        <v>72.724622322099279</v>
      </c>
      <c r="H26" s="28">
        <f>'BANKING KEY INDICATOR-1'!H26/'BANKING KEY INDICATOR-1'!F26%</f>
        <v>28.784599636952525</v>
      </c>
      <c r="I26" s="28">
        <f>'BANKING KEY INDICATOR-1'!K26/'BANKING KEY INDICATOR-1'!G26%</f>
        <v>70.239523370271741</v>
      </c>
      <c r="J26" s="28">
        <f>'BANKING KEY INDICATOR-1'!L26/'BANKING KEY INDICATOR-1'!F26%</f>
        <v>8.5122501920576438E-2</v>
      </c>
      <c r="K26" s="28">
        <f>'BANKING KEY INDICATOR-1'!M26/'BANKING KEY INDICATOR-1'!F26%</f>
        <v>9.3524092860137351</v>
      </c>
      <c r="L26" s="29">
        <f>('BANKING KEY INDICATOR-1'!O26+'BANKING KEY INDICATOR-1'!E26)/'BANKING KEY INDICATOR-1'!D26%</f>
        <v>63.30392989894213</v>
      </c>
      <c r="M26" s="12"/>
      <c r="N26" s="13"/>
      <c r="O26" s="13"/>
      <c r="P26" s="13"/>
      <c r="Q26" s="13"/>
      <c r="R26" s="13"/>
      <c r="S26" s="13"/>
      <c r="T26" s="12"/>
      <c r="U26" s="14"/>
      <c r="V26" s="12"/>
      <c r="W26" s="14"/>
    </row>
    <row r="27" spans="1:23" ht="20.100000000000001" customHeight="1">
      <c r="A27" s="21">
        <v>24</v>
      </c>
      <c r="B27" s="19" t="s">
        <v>72</v>
      </c>
      <c r="C27" s="27">
        <f>'BANKING KEY INDICATOR-1'!C27</f>
        <v>126</v>
      </c>
      <c r="D27" s="28">
        <v>120.47000000000001</v>
      </c>
      <c r="E27" s="28">
        <f>D27/'BANKING KEY INDICATOR-1'!F27%</f>
        <v>3.0599674368867436</v>
      </c>
      <c r="F27" s="28">
        <f>'BANKING KEY INDICATOR-1'!E27/'BANKING KEY INDICATOR-1'!D27%</f>
        <v>82.170969929373882</v>
      </c>
      <c r="G27" s="28">
        <f>'BANKING KEY INDICATOR-1'!G27/'BANKING KEY INDICATOR-1'!F27%</f>
        <v>68.138187489363659</v>
      </c>
      <c r="H27" s="28">
        <f>'BANKING KEY INDICATOR-1'!H27/'BANKING KEY INDICATOR-1'!F27%</f>
        <v>19.876199209036393</v>
      </c>
      <c r="I27" s="28">
        <f>'BANKING KEY INDICATOR-1'!K27/'BANKING KEY INDICATOR-1'!G27%</f>
        <v>32.807980915366123</v>
      </c>
      <c r="J27" s="28">
        <f>'BANKING KEY INDICATOR-1'!L27/'BANKING KEY INDICATOR-1'!F27%</f>
        <v>2.5146241906847146E-2</v>
      </c>
      <c r="K27" s="28">
        <f>'BANKING KEY INDICATOR-1'!M27/'BANKING KEY INDICATOR-1'!F27%</f>
        <v>10.802215917317126</v>
      </c>
      <c r="L27" s="29">
        <f>('BANKING KEY INDICATOR-1'!O27+'BANKING KEY INDICATOR-1'!E27)/'BANKING KEY INDICATOR-1'!D27%</f>
        <v>82.170969929373882</v>
      </c>
      <c r="M27" s="12"/>
      <c r="N27" s="13"/>
      <c r="O27" s="13"/>
      <c r="P27" s="13"/>
      <c r="Q27" s="13"/>
      <c r="R27" s="13"/>
      <c r="S27" s="13"/>
      <c r="T27" s="12"/>
      <c r="U27" s="14"/>
      <c r="V27" s="12"/>
      <c r="W27" s="14"/>
    </row>
    <row r="28" spans="1:23" ht="20.100000000000001" customHeight="1">
      <c r="A28" s="21">
        <v>25</v>
      </c>
      <c r="B28" s="19" t="s">
        <v>36</v>
      </c>
      <c r="C28" s="27">
        <f>'BANKING KEY INDICATOR-1'!C28</f>
        <v>135</v>
      </c>
      <c r="D28" s="28">
        <v>156.79</v>
      </c>
      <c r="E28" s="28">
        <f>D28/'BANKING KEY INDICATOR-1'!F28%</f>
        <v>8.8429043574385524</v>
      </c>
      <c r="F28" s="28">
        <f>'BANKING KEY INDICATOR-1'!E28/'BANKING KEY INDICATOR-1'!D28%</f>
        <v>43.974422820262546</v>
      </c>
      <c r="G28" s="28">
        <f>'BANKING KEY INDICATOR-1'!G28/'BANKING KEY INDICATOR-1'!F28%</f>
        <v>84.940723946172156</v>
      </c>
      <c r="H28" s="28">
        <f>'BANKING KEY INDICATOR-1'!H28/'BANKING KEY INDICATOR-1'!F28%</f>
        <v>29.458111964626124</v>
      </c>
      <c r="I28" s="28">
        <f>'BANKING KEY INDICATOR-1'!K28/'BANKING KEY INDICATOR-1'!G28%</f>
        <v>45.455657570810821</v>
      </c>
      <c r="J28" s="28">
        <f>'BANKING KEY INDICATOR-1'!L28/'BANKING KEY INDICATOR-1'!F28%</f>
        <v>0.10095541042040315</v>
      </c>
      <c r="K28" s="28">
        <f>'BANKING KEY INDICATOR-1'!M28/'BANKING KEY INDICATOR-1'!F28%</f>
        <v>19.796284389699164</v>
      </c>
      <c r="L28" s="29">
        <f>('BANKING KEY INDICATOR-1'!O28+'BANKING KEY INDICATOR-1'!E28)/'BANKING KEY INDICATOR-1'!D28%</f>
        <v>43.974422820262546</v>
      </c>
      <c r="M28" s="12"/>
      <c r="N28" s="13"/>
      <c r="O28" s="13"/>
      <c r="P28" s="13"/>
      <c r="Q28" s="13"/>
      <c r="R28" s="13"/>
      <c r="S28" s="13"/>
      <c r="T28" s="12"/>
      <c r="U28" s="14"/>
      <c r="V28" s="12"/>
      <c r="W28" s="14"/>
    </row>
    <row r="29" spans="1:23" ht="20.100000000000001" customHeight="1">
      <c r="A29" s="21">
        <v>26</v>
      </c>
      <c r="B29" s="19" t="s">
        <v>37</v>
      </c>
      <c r="C29" s="27">
        <f>'BANKING KEY INDICATOR-1'!C29</f>
        <v>28</v>
      </c>
      <c r="D29" s="28">
        <v>30.73</v>
      </c>
      <c r="E29" s="28">
        <f>D29/'BANKING KEY INDICATOR-1'!F29%</f>
        <v>8.2919589854290336</v>
      </c>
      <c r="F29" s="28">
        <f>'BANKING KEY INDICATOR-1'!E29/'BANKING KEY INDICATOR-1'!D29%</f>
        <v>37.198004597055082</v>
      </c>
      <c r="G29" s="28">
        <f>'BANKING KEY INDICATOR-1'!G29/'BANKING KEY INDICATOR-1'!F29%</f>
        <v>71.133297355639499</v>
      </c>
      <c r="H29" s="28">
        <f>'BANKING KEY INDICATOR-1'!H29/'BANKING KEY INDICATOR-1'!F29%</f>
        <v>13.051807879114946</v>
      </c>
      <c r="I29" s="28">
        <f>'BANKING KEY INDICATOR-1'!K29/'BANKING KEY INDICATOR-1'!G29%</f>
        <v>5.0611708189789191</v>
      </c>
      <c r="J29" s="28">
        <f>'BANKING KEY INDICATOR-1'!L29/'BANKING KEY INDICATOR-1'!F29%</f>
        <v>2.6983270372369127E-3</v>
      </c>
      <c r="K29" s="28">
        <f>'BANKING KEY INDICATOR-1'!M29/'BANKING KEY INDICATOR-1'!F29%</f>
        <v>5.8364813815434422</v>
      </c>
      <c r="L29" s="29">
        <f>('BANKING KEY INDICATOR-1'!O29+'BANKING KEY INDICATOR-1'!E29)/'BANKING KEY INDICATOR-1'!D29%</f>
        <v>37.198004597055082</v>
      </c>
      <c r="M29" s="12"/>
      <c r="N29" s="13"/>
      <c r="O29" s="13"/>
      <c r="P29" s="13"/>
      <c r="Q29" s="13"/>
      <c r="R29" s="13"/>
      <c r="S29" s="13"/>
      <c r="T29" s="12"/>
      <c r="U29" s="14"/>
      <c r="V29" s="12"/>
      <c r="W29" s="14"/>
    </row>
    <row r="30" spans="1:23" s="25" customFormat="1" ht="20.100000000000001" customHeight="1">
      <c r="A30" s="72" t="s">
        <v>38</v>
      </c>
      <c r="B30" s="73"/>
      <c r="C30" s="31">
        <f>'BANKING KEY INDICATOR-1'!C30</f>
        <v>3041</v>
      </c>
      <c r="D30" s="32">
        <f>SUM(D4:D29)</f>
        <v>9395.81</v>
      </c>
      <c r="E30" s="32">
        <f>D30/'BANKING KEY INDICATOR-1'!F30%</f>
        <v>13.532371914431508</v>
      </c>
      <c r="F30" s="32">
        <f>'BANKING KEY INDICATOR-1'!E30/'BANKING KEY INDICATOR-1'!D30%</f>
        <v>73.307481691612082</v>
      </c>
      <c r="G30" s="32">
        <f>'BANKING KEY INDICATOR-1'!G30/'BANKING KEY INDICATOR-1'!F30%</f>
        <v>54.99513913593281</v>
      </c>
      <c r="H30" s="32">
        <f>'BANKING KEY INDICATOR-1'!H30/'BANKING KEY INDICATOR-1'!F30%</f>
        <v>16.910204357926666</v>
      </c>
      <c r="I30" s="32">
        <f>'BANKING KEY INDICATOR-1'!K30/'BANKING KEY INDICATOR-1'!G30%</f>
        <v>29.880866281708752</v>
      </c>
      <c r="J30" s="32">
        <f>'BANKING KEY INDICATOR-1'!L30/'BANKING KEY INDICATOR-1'!F30%</f>
        <v>0.12329369268681203</v>
      </c>
      <c r="K30" s="32">
        <f>'BANKING KEY INDICATOR-1'!M30/'BANKING KEY INDICATOR-1'!F30%</f>
        <v>7.8516133027807005</v>
      </c>
      <c r="L30" s="33">
        <f>('BANKING KEY INDICATOR-1'!O30+'BANKING KEY INDICATOR-1'!E30)/'BANKING KEY INDICATOR-1'!D30%</f>
        <v>73.559834819122173</v>
      </c>
      <c r="M30" s="23"/>
      <c r="N30" s="24"/>
      <c r="O30" s="24"/>
      <c r="P30" s="24"/>
      <c r="Q30" s="24"/>
      <c r="R30" s="24"/>
      <c r="S30" s="24"/>
      <c r="T30" s="23"/>
      <c r="U30" s="22"/>
      <c r="V30" s="23"/>
      <c r="W30" s="22"/>
    </row>
    <row r="31" spans="1:23" ht="20.100000000000001" customHeight="1">
      <c r="A31" s="21">
        <v>27</v>
      </c>
      <c r="B31" s="19" t="s">
        <v>39</v>
      </c>
      <c r="C31" s="27">
        <f>'BANKING KEY INDICATOR-1'!C31</f>
        <v>126</v>
      </c>
      <c r="D31" s="28">
        <v>6.41</v>
      </c>
      <c r="E31" s="28">
        <f>D31/'BANKING KEY INDICATOR-1'!F31%</f>
        <v>0.10095935008009022</v>
      </c>
      <c r="F31" s="28">
        <f>'BANKING KEY INDICATOR-1'!E31/'BANKING KEY INDICATOR-1'!D31%</f>
        <v>81.232672904246513</v>
      </c>
      <c r="G31" s="28">
        <f>'BANKING KEY INDICATOR-1'!G31/'BANKING KEY INDICATOR-1'!F31%</f>
        <v>57.125981833617097</v>
      </c>
      <c r="H31" s="28">
        <f>'BANKING KEY INDICATOR-1'!H31/'BANKING KEY INDICATOR-1'!F31%</f>
        <v>16.126878025039808</v>
      </c>
      <c r="I31" s="28">
        <f>'BANKING KEY INDICATOR-1'!K31/'BANKING KEY INDICATOR-1'!G31%</f>
        <v>3.2342830266350804</v>
      </c>
      <c r="J31" s="28">
        <f>'BANKING KEY INDICATOR-1'!L31/'BANKING KEY INDICATOR-1'!F31%</f>
        <v>4.4100808147309305E-3</v>
      </c>
      <c r="K31" s="28">
        <f>'BANKING KEY INDICATOR-1'!M31/'BANKING KEY INDICATOR-1'!F31%</f>
        <v>1.3269618165752888</v>
      </c>
      <c r="L31" s="29">
        <f>('BANKING KEY INDICATOR-1'!O31+'BANKING KEY INDICATOR-1'!E31)/'BANKING KEY INDICATOR-1'!D31%</f>
        <v>81.232672904246513</v>
      </c>
      <c r="M31" s="12"/>
      <c r="N31" s="13"/>
      <c r="O31" s="13"/>
      <c r="P31" s="13"/>
      <c r="Q31" s="13"/>
      <c r="R31" s="13"/>
      <c r="S31" s="13"/>
      <c r="T31" s="12"/>
      <c r="U31" s="14"/>
      <c r="V31" s="12"/>
      <c r="W31" s="14"/>
    </row>
    <row r="32" spans="1:23" ht="20.100000000000001" customHeight="1">
      <c r="A32" s="21">
        <v>28</v>
      </c>
      <c r="B32" s="19" t="s">
        <v>76</v>
      </c>
      <c r="C32" s="27">
        <f>'BANKING KEY INDICATOR-1'!C32</f>
        <v>16</v>
      </c>
      <c r="D32" s="28">
        <v>1.3620000000000001</v>
      </c>
      <c r="E32" s="28">
        <f>D32/'BANKING KEY INDICATOR-1'!F32%</f>
        <v>0.44802631578947372</v>
      </c>
      <c r="F32" s="28">
        <f>'BANKING KEY INDICATOR-1'!E32/'BANKING KEY INDICATOR-1'!D32%</f>
        <v>276.36363636363632</v>
      </c>
      <c r="G32" s="28">
        <f>'BANKING KEY INDICATOR-1'!G32/'BANKING KEY INDICATOR-1'!F32%</f>
        <v>91.411184210526315</v>
      </c>
      <c r="H32" s="28">
        <f>'BANKING KEY INDICATOR-1'!H32/'BANKING KEY INDICATOR-1'!F32%</f>
        <v>49.085526315789473</v>
      </c>
      <c r="I32" s="28">
        <f>'BANKING KEY INDICATOR-1'!K32/'BANKING KEY INDICATOR-1'!G32%</f>
        <v>0</v>
      </c>
      <c r="J32" s="28">
        <f>'BANKING KEY INDICATOR-1'!L32/'BANKING KEY INDICATOR-1'!F32%</f>
        <v>0</v>
      </c>
      <c r="K32" s="28">
        <f>'BANKING KEY INDICATOR-1'!M32/'BANKING KEY INDICATOR-1'!F32%</f>
        <v>96.710526315789465</v>
      </c>
      <c r="L32" s="29">
        <f>('BANKING KEY INDICATOR-1'!O32+'BANKING KEY INDICATOR-1'!E32)/'BANKING KEY INDICATOR-1'!D32%</f>
        <v>276.36363636363632</v>
      </c>
      <c r="M32" s="12"/>
      <c r="N32" s="13"/>
      <c r="O32" s="13"/>
      <c r="P32" s="13"/>
      <c r="Q32" s="13"/>
      <c r="R32" s="13"/>
      <c r="S32" s="13"/>
      <c r="T32" s="12"/>
      <c r="U32" s="14"/>
      <c r="V32" s="12"/>
      <c r="W32" s="14"/>
    </row>
    <row r="33" spans="1:23" ht="20.100000000000001" customHeight="1">
      <c r="A33" s="21">
        <v>29</v>
      </c>
      <c r="B33" s="19" t="s">
        <v>70</v>
      </c>
      <c r="C33" s="27">
        <f>'BANKING KEY INDICATOR-1'!C33</f>
        <v>1</v>
      </c>
      <c r="D33" s="28">
        <v>0</v>
      </c>
      <c r="E33" s="28">
        <f>D33/'BANKING KEY INDICATOR-1'!F33%</f>
        <v>0</v>
      </c>
      <c r="F33" s="28">
        <f>'BANKING KEY INDICATOR-1'!E33/'BANKING KEY INDICATOR-1'!D33%</f>
        <v>71.542553191489375</v>
      </c>
      <c r="G33" s="28">
        <f>'BANKING KEY INDICATOR-1'!G33/'BANKING KEY INDICATOR-1'!F33%</f>
        <v>34.107806691449817</v>
      </c>
      <c r="H33" s="28">
        <f>'BANKING KEY INDICATOR-1'!H33/'BANKING KEY INDICATOR-1'!F33%</f>
        <v>7.7137546468401483</v>
      </c>
      <c r="I33" s="28">
        <f>'BANKING KEY INDICATOR-1'!K33/'BANKING KEY INDICATOR-1'!G33%</f>
        <v>0</v>
      </c>
      <c r="J33" s="28">
        <f>'BANKING KEY INDICATOR-1'!L33/'BANKING KEY INDICATOR-1'!F33%</f>
        <v>5.8550185873605951</v>
      </c>
      <c r="K33" s="28">
        <f>'BANKING KEY INDICATOR-1'!M33/'BANKING KEY INDICATOR-1'!F33%</f>
        <v>0</v>
      </c>
      <c r="L33" s="29">
        <f>('BANKING KEY INDICATOR-1'!O33+'BANKING KEY INDICATOR-1'!E33)/'BANKING KEY INDICATOR-1'!D33%</f>
        <v>71.542553191489375</v>
      </c>
      <c r="M33" s="12"/>
      <c r="N33" s="13"/>
      <c r="O33" s="13"/>
      <c r="P33" s="13"/>
      <c r="Q33" s="13"/>
      <c r="R33" s="13"/>
      <c r="S33" s="13"/>
      <c r="T33" s="12"/>
      <c r="U33" s="14"/>
      <c r="V33" s="12"/>
      <c r="W33" s="14"/>
    </row>
    <row r="34" spans="1:23" ht="20.100000000000001" customHeight="1">
      <c r="A34" s="21">
        <v>30</v>
      </c>
      <c r="B34" s="19" t="s">
        <v>68</v>
      </c>
      <c r="C34" s="27">
        <f>'BANKING KEY INDICATOR-1'!C34</f>
        <v>20</v>
      </c>
      <c r="D34" s="28">
        <v>1.46</v>
      </c>
      <c r="E34" s="28">
        <f>D34/'BANKING KEY INDICATOR-1'!F34%</f>
        <v>0.37863070539419086</v>
      </c>
      <c r="F34" s="28">
        <f>'BANKING KEY INDICATOR-1'!E34/'BANKING KEY INDICATOR-1'!D34%</f>
        <v>205.97190321029859</v>
      </c>
      <c r="G34" s="28">
        <f>'BANKING KEY INDICATOR-1'!G34/'BANKING KEY INDICATOR-1'!F34%</f>
        <v>78.856327800829874</v>
      </c>
      <c r="H34" s="28">
        <f>'BANKING KEY INDICATOR-1'!H34/'BANKING KEY INDICATOR-1'!F34%</f>
        <v>61.169605809128626</v>
      </c>
      <c r="I34" s="28">
        <f>'BANKING KEY INDICATOR-1'!K34/'BANKING KEY INDICATOR-1'!G34%</f>
        <v>0</v>
      </c>
      <c r="J34" s="28">
        <f>'BANKING KEY INDICATOR-1'!L34/'BANKING KEY INDICATOR-1'!F34%</f>
        <v>0</v>
      </c>
      <c r="K34" s="28">
        <f>'BANKING KEY INDICATOR-1'!M34/'BANKING KEY INDICATOR-1'!F34%</f>
        <v>42.531120331950206</v>
      </c>
      <c r="L34" s="29">
        <f>('BANKING KEY INDICATOR-1'!O34+'BANKING KEY INDICATOR-1'!E34)/'BANKING KEY INDICATOR-1'!D34%</f>
        <v>205.97190321029859</v>
      </c>
      <c r="M34" s="12"/>
      <c r="N34" s="13"/>
      <c r="O34" s="13"/>
      <c r="P34" s="13"/>
      <c r="Q34" s="13"/>
      <c r="R34" s="13"/>
      <c r="S34" s="13"/>
      <c r="T34" s="12"/>
      <c r="U34" s="14"/>
      <c r="V34" s="12"/>
      <c r="W34" s="14"/>
    </row>
    <row r="35" spans="1:23" ht="20.100000000000001" customHeight="1">
      <c r="A35" s="21">
        <v>31</v>
      </c>
      <c r="B35" s="19" t="s">
        <v>40</v>
      </c>
      <c r="C35" s="27">
        <f>'BANKING KEY INDICATOR-1'!C35</f>
        <v>25</v>
      </c>
      <c r="D35" s="28">
        <v>0.23</v>
      </c>
      <c r="E35" s="28">
        <f>D35/'BANKING KEY INDICATOR-1'!F35%</f>
        <v>9.1465839497335555E-2</v>
      </c>
      <c r="F35" s="28">
        <f>'BANKING KEY INDICATOR-1'!E35/'BANKING KEY INDICATOR-1'!D35%</f>
        <v>52.844383734370069</v>
      </c>
      <c r="G35" s="28">
        <f>'BANKING KEY INDICATOR-1'!G35/'BANKING KEY INDICATOR-1'!F35%</f>
        <v>25.188896842440148</v>
      </c>
      <c r="H35" s="28">
        <f>'BANKING KEY INDICATOR-1'!H35/'BANKING KEY INDICATOR-1'!F35%</f>
        <v>18.237493040642647</v>
      </c>
      <c r="I35" s="28">
        <f>'BANKING KEY INDICATOR-1'!K35/'BANKING KEY INDICATOR-1'!G35%</f>
        <v>57.73449487877177</v>
      </c>
      <c r="J35" s="28">
        <f>'BANKING KEY INDICATOR-1'!L35/'BANKING KEY INDICATOR-1'!F35%</f>
        <v>0</v>
      </c>
      <c r="K35" s="28">
        <f>'BANKING KEY INDICATOR-1'!M35/'BANKING KEY INDICATOR-1'!F35%</f>
        <v>9.8385429094090497</v>
      </c>
      <c r="L35" s="29">
        <f>('BANKING KEY INDICATOR-1'!O35+'BANKING KEY INDICATOR-1'!E35)/'BANKING KEY INDICATOR-1'!D35%</f>
        <v>52.844383734370069</v>
      </c>
      <c r="M35" s="12"/>
      <c r="N35" s="13"/>
      <c r="O35" s="13"/>
      <c r="P35" s="13"/>
      <c r="Q35" s="13"/>
      <c r="R35" s="13"/>
      <c r="S35" s="13"/>
      <c r="T35" s="12"/>
      <c r="U35" s="14"/>
      <c r="V35" s="12"/>
      <c r="W35" s="14"/>
    </row>
    <row r="36" spans="1:23" ht="20.100000000000001" customHeight="1">
      <c r="A36" s="21">
        <v>32</v>
      </c>
      <c r="B36" s="19" t="s">
        <v>41</v>
      </c>
      <c r="C36" s="27">
        <f>'BANKING KEY INDICATOR-1'!C36</f>
        <v>132</v>
      </c>
      <c r="D36" s="28">
        <v>53.269999999999996</v>
      </c>
      <c r="E36" s="28">
        <f>D36/'BANKING KEY INDICATOR-1'!F36%</f>
        <v>1.1227524401476205</v>
      </c>
      <c r="F36" s="28">
        <f>'BANKING KEY INDICATOR-1'!E36/'BANKING KEY INDICATOR-1'!D36%</f>
        <v>70.17378571851151</v>
      </c>
      <c r="G36" s="28">
        <f>'BANKING KEY INDICATOR-1'!G36/'BANKING KEY INDICATOR-1'!F36%</f>
        <v>30.919847658069504</v>
      </c>
      <c r="H36" s="28">
        <f>'BANKING KEY INDICATOR-1'!H36/'BANKING KEY INDICATOR-1'!F36%</f>
        <v>14.578709646144345</v>
      </c>
      <c r="I36" s="28">
        <f>'BANKING KEY INDICATOR-1'!K36/'BANKING KEY INDICATOR-1'!G36%</f>
        <v>53.991650302086754</v>
      </c>
      <c r="J36" s="28">
        <f>'BANKING KEY INDICATOR-1'!L36/'BANKING KEY INDICATOR-1'!F36%</f>
        <v>0</v>
      </c>
      <c r="K36" s="28">
        <f>'BANKING KEY INDICATOR-1'!M36/'BANKING KEY INDICATOR-1'!F36%</f>
        <v>7.9385152352468804</v>
      </c>
      <c r="L36" s="29">
        <f>('BANKING KEY INDICATOR-1'!O36+'BANKING KEY INDICATOR-1'!E36)/'BANKING KEY INDICATOR-1'!D36%</f>
        <v>70.17378571851151</v>
      </c>
      <c r="M36" s="12"/>
      <c r="N36" s="13"/>
      <c r="O36" s="13"/>
      <c r="P36" s="13"/>
      <c r="Q36" s="13"/>
      <c r="R36" s="13"/>
      <c r="S36" s="13"/>
      <c r="T36" s="12"/>
      <c r="U36" s="14"/>
      <c r="V36" s="12"/>
      <c r="W36" s="14"/>
    </row>
    <row r="37" spans="1:23" ht="20.100000000000001" customHeight="1">
      <c r="A37" s="21">
        <v>33</v>
      </c>
      <c r="B37" s="19" t="s">
        <v>42</v>
      </c>
      <c r="C37" s="27">
        <f>'BANKING KEY INDICATOR-1'!C37</f>
        <v>128</v>
      </c>
      <c r="D37" s="28">
        <v>0</v>
      </c>
      <c r="E37" s="28">
        <f>D37/'BANKING KEY INDICATOR-1'!F37%</f>
        <v>0</v>
      </c>
      <c r="F37" s="28">
        <f>'BANKING KEY INDICATOR-1'!E37/'BANKING KEY INDICATOR-1'!D37%</f>
        <v>79.363366147360296</v>
      </c>
      <c r="G37" s="28">
        <f>'BANKING KEY INDICATOR-1'!G37/'BANKING KEY INDICATOR-1'!F37%</f>
        <v>47.516105223833002</v>
      </c>
      <c r="H37" s="28">
        <f>'BANKING KEY INDICATOR-1'!H37/'BANKING KEY INDICATOR-1'!F37%</f>
        <v>25.942394780722932</v>
      </c>
      <c r="I37" s="28">
        <f>'BANKING KEY INDICATOR-1'!K37/'BANKING KEY INDICATOR-1'!G37%</f>
        <v>49.857975418630268</v>
      </c>
      <c r="J37" s="28">
        <f>'BANKING KEY INDICATOR-1'!L37/'BANKING KEY INDICATOR-1'!F37%</f>
        <v>0</v>
      </c>
      <c r="K37" s="28">
        <f>'BANKING KEY INDICATOR-1'!M37/'BANKING KEY INDICATOR-1'!F37%</f>
        <v>20.688948217263341</v>
      </c>
      <c r="L37" s="29">
        <f>('BANKING KEY INDICATOR-1'!O37+'BANKING KEY INDICATOR-1'!E37)/'BANKING KEY INDICATOR-1'!D37%</f>
        <v>79.363366147360296</v>
      </c>
      <c r="M37" s="12"/>
      <c r="N37" s="13"/>
      <c r="O37" s="13"/>
      <c r="P37" s="13"/>
      <c r="Q37" s="13"/>
      <c r="R37" s="13"/>
      <c r="S37" s="13"/>
      <c r="T37" s="12"/>
      <c r="U37" s="14"/>
      <c r="V37" s="12"/>
      <c r="W37" s="14"/>
    </row>
    <row r="38" spans="1:23" ht="20.100000000000001" customHeight="1">
      <c r="A38" s="21">
        <v>34</v>
      </c>
      <c r="B38" s="19" t="s">
        <v>43</v>
      </c>
      <c r="C38" s="27">
        <f>'BANKING KEY INDICATOR-1'!C38</f>
        <v>26</v>
      </c>
      <c r="D38" s="28">
        <v>16</v>
      </c>
      <c r="E38" s="28">
        <f>D38/'BANKING KEY INDICATOR-1'!F38%</f>
        <v>1.3098327507306411</v>
      </c>
      <c r="F38" s="28">
        <f>'BANKING KEY INDICATOR-1'!E38/'BANKING KEY INDICATOR-1'!D38%</f>
        <v>76.583512535814364</v>
      </c>
      <c r="G38" s="28">
        <f>'BANKING KEY INDICATOR-1'!G38/'BANKING KEY INDICATOR-1'!F38%</f>
        <v>61.896146635776454</v>
      </c>
      <c r="H38" s="28">
        <f>'BANKING KEY INDICATOR-1'!H38/'BANKING KEY INDICATOR-1'!F38%</f>
        <v>5.0690527453275811</v>
      </c>
      <c r="I38" s="28">
        <f>'BANKING KEY INDICATOR-1'!K38/'BANKING KEY INDICATOR-1'!G38%</f>
        <v>0</v>
      </c>
      <c r="J38" s="28">
        <f>'BANKING KEY INDICATOR-1'!L38/'BANKING KEY INDICATOR-1'!F38%</f>
        <v>0</v>
      </c>
      <c r="K38" s="28">
        <f>'BANKING KEY INDICATOR-1'!M38/'BANKING KEY INDICATOR-1'!F38%</f>
        <v>7.7026352197653774</v>
      </c>
      <c r="L38" s="29">
        <f>('BANKING KEY INDICATOR-1'!O38+'BANKING KEY INDICATOR-1'!E38)/'BANKING KEY INDICATOR-1'!D38%</f>
        <v>76.583512535814364</v>
      </c>
      <c r="M38" s="12"/>
      <c r="N38" s="13"/>
      <c r="O38" s="13"/>
      <c r="P38" s="13"/>
      <c r="Q38" s="13"/>
      <c r="R38" s="13"/>
      <c r="S38" s="13"/>
      <c r="T38" s="12"/>
      <c r="U38" s="14"/>
      <c r="V38" s="12"/>
      <c r="W38" s="14"/>
    </row>
    <row r="39" spans="1:23" ht="20.100000000000001" customHeight="1">
      <c r="A39" s="21">
        <v>35</v>
      </c>
      <c r="B39" s="19" t="s">
        <v>44</v>
      </c>
      <c r="C39" s="27">
        <f>'BANKING KEY INDICATOR-1'!C39</f>
        <v>8</v>
      </c>
      <c r="D39" s="28">
        <v>0</v>
      </c>
      <c r="E39" s="28">
        <f>D39/'BANKING KEY INDICATOR-1'!F39%</f>
        <v>0</v>
      </c>
      <c r="F39" s="28">
        <f>'BANKING KEY INDICATOR-1'!E39/'BANKING KEY INDICATOR-1'!D39%</f>
        <v>120.12085232693735</v>
      </c>
      <c r="G39" s="28">
        <f>'BANKING KEY INDICATOR-1'!G39/'BANKING KEY INDICATOR-1'!F39%</f>
        <v>26.033984560313968</v>
      </c>
      <c r="H39" s="28">
        <f>'BANKING KEY INDICATOR-1'!H39/'BANKING KEY INDICATOR-1'!F39%</f>
        <v>11.325311597015569</v>
      </c>
      <c r="I39" s="28">
        <f>'BANKING KEY INDICATOR-1'!K39/'BANKING KEY INDICATOR-1'!G39%</f>
        <v>0</v>
      </c>
      <c r="J39" s="28">
        <f>'BANKING KEY INDICATOR-1'!L39/'BANKING KEY INDICATOR-1'!F39%</f>
        <v>0</v>
      </c>
      <c r="K39" s="28">
        <f>'BANKING KEY INDICATOR-1'!M39/'BANKING KEY INDICATOR-1'!F39%</f>
        <v>0</v>
      </c>
      <c r="L39" s="29">
        <f>('BANKING KEY INDICATOR-1'!O39+'BANKING KEY INDICATOR-1'!E39)/'BANKING KEY INDICATOR-1'!D39%</f>
        <v>120.12085232693735</v>
      </c>
      <c r="M39" s="12"/>
      <c r="N39" s="13"/>
      <c r="O39" s="13"/>
      <c r="P39" s="13"/>
      <c r="Q39" s="13"/>
      <c r="R39" s="13"/>
      <c r="S39" s="13"/>
      <c r="T39" s="12"/>
      <c r="U39" s="14"/>
      <c r="V39" s="12"/>
      <c r="W39" s="14"/>
    </row>
    <row r="40" spans="1:23" ht="20.100000000000001" customHeight="1">
      <c r="A40" s="21">
        <v>36</v>
      </c>
      <c r="B40" s="19" t="s">
        <v>45</v>
      </c>
      <c r="C40" s="27">
        <f>'BANKING KEY INDICATOR-1'!C40</f>
        <v>5</v>
      </c>
      <c r="D40" s="28">
        <v>0</v>
      </c>
      <c r="E40" s="28">
        <f>D40/'BANKING KEY INDICATOR-1'!F40%</f>
        <v>0</v>
      </c>
      <c r="F40" s="28">
        <f>'BANKING KEY INDICATOR-1'!E40/'BANKING KEY INDICATOR-1'!D40%</f>
        <v>38.121044718716128</v>
      </c>
      <c r="G40" s="28">
        <f>'BANKING KEY INDICATOR-1'!G40/'BANKING KEY INDICATOR-1'!F40%</f>
        <v>34.559295606713746</v>
      </c>
      <c r="H40" s="28">
        <f>'BANKING KEY INDICATOR-1'!H40/'BANKING KEY INDICATOR-1'!F40%</f>
        <v>25.405851600476932</v>
      </c>
      <c r="I40" s="28">
        <f>'BANKING KEY INDICATOR-1'!K40/'BANKING KEY INDICATOR-1'!G40%</f>
        <v>0</v>
      </c>
      <c r="J40" s="28">
        <f>'BANKING KEY INDICATOR-1'!L40/'BANKING KEY INDICATOR-1'!F40%</f>
        <v>0</v>
      </c>
      <c r="K40" s="28">
        <f>'BANKING KEY INDICATOR-1'!M40/'BANKING KEY INDICATOR-1'!F40%</f>
        <v>0</v>
      </c>
      <c r="L40" s="29">
        <f>('BANKING KEY INDICATOR-1'!O40+'BANKING KEY INDICATOR-1'!E40)/'BANKING KEY INDICATOR-1'!D40%</f>
        <v>38.121044718716128</v>
      </c>
      <c r="M40" s="12"/>
      <c r="N40" s="16"/>
      <c r="O40" s="13"/>
      <c r="P40" s="13"/>
      <c r="Q40" s="13"/>
      <c r="R40" s="13"/>
      <c r="S40" s="13"/>
      <c r="T40" s="12"/>
      <c r="U40" s="14"/>
      <c r="V40" s="12"/>
      <c r="W40" s="14"/>
    </row>
    <row r="41" spans="1:23" ht="20.100000000000001" customHeight="1">
      <c r="A41" s="21">
        <v>37</v>
      </c>
      <c r="B41" s="19" t="s">
        <v>46</v>
      </c>
      <c r="C41" s="27">
        <f>'BANKING KEY INDICATOR-1'!C41</f>
        <v>16</v>
      </c>
      <c r="D41" s="28">
        <v>15.4101</v>
      </c>
      <c r="E41" s="28">
        <f>D41/'BANKING KEY INDICATOR-1'!F41%</f>
        <v>6.0955262845615277</v>
      </c>
      <c r="F41" s="28">
        <f>'BANKING KEY INDICATOR-1'!E41/'BANKING KEY INDICATOR-1'!D41%</f>
        <v>29.51146909472947</v>
      </c>
      <c r="G41" s="28">
        <f>'BANKING KEY INDICATOR-1'!G41/'BANKING KEY INDICATOR-1'!F41%</f>
        <v>28.859617894861749</v>
      </c>
      <c r="H41" s="28">
        <f>'BANKING KEY INDICATOR-1'!H41/'BANKING KEY INDICATOR-1'!F41%</f>
        <v>23.713460701712748</v>
      </c>
      <c r="I41" s="28">
        <f>'BANKING KEY INDICATOR-1'!K41/'BANKING KEY INDICATOR-1'!G41%</f>
        <v>0</v>
      </c>
      <c r="J41" s="28">
        <f>'BANKING KEY INDICATOR-1'!L41/'BANKING KEY INDICATOR-1'!F41%</f>
        <v>0</v>
      </c>
      <c r="K41" s="28">
        <f>'BANKING KEY INDICATOR-1'!M41/'BANKING KEY INDICATOR-1'!F41%</f>
        <v>0.31248763893833315</v>
      </c>
      <c r="L41" s="29">
        <f>('BANKING KEY INDICATOR-1'!O41+'BANKING KEY INDICATOR-1'!E41)/'BANKING KEY INDICATOR-1'!D41%</f>
        <v>29.51146909472947</v>
      </c>
      <c r="M41" s="12"/>
      <c r="N41" s="16"/>
      <c r="O41" s="13"/>
      <c r="P41" s="13"/>
      <c r="Q41" s="13"/>
      <c r="R41" s="13"/>
      <c r="S41" s="13"/>
      <c r="T41" s="12"/>
      <c r="U41" s="14"/>
      <c r="V41" s="12"/>
      <c r="W41" s="14"/>
    </row>
    <row r="42" spans="1:23" ht="20.100000000000001" customHeight="1">
      <c r="A42" s="21">
        <v>38</v>
      </c>
      <c r="B42" s="19" t="s">
        <v>47</v>
      </c>
      <c r="C42" s="27">
        <f>'BANKING KEY INDICATOR-1'!C42</f>
        <v>4</v>
      </c>
      <c r="D42" s="28">
        <v>3.88</v>
      </c>
      <c r="E42" s="28">
        <f>D42/'BANKING KEY INDICATOR-1'!F42%</f>
        <v>47.901234567901234</v>
      </c>
      <c r="F42" s="28">
        <f>'BANKING KEY INDICATOR-1'!E42/'BANKING KEY INDICATOR-1'!D42%</f>
        <v>1.7113685146868294</v>
      </c>
      <c r="G42" s="28">
        <f>'BANKING KEY INDICATOR-1'!G42/'BANKING KEY INDICATOR-1'!F42%</f>
        <v>48.271604938271608</v>
      </c>
      <c r="H42" s="28">
        <f>'BANKING KEY INDICATOR-1'!H42/'BANKING KEY INDICATOR-1'!F42%</f>
        <v>0</v>
      </c>
      <c r="I42" s="28">
        <f>'BANKING KEY INDICATOR-1'!K42/'BANKING KEY INDICATOR-1'!G42%</f>
        <v>0</v>
      </c>
      <c r="J42" s="28">
        <f>'BANKING KEY INDICATOR-1'!L42/'BANKING KEY INDICATOR-1'!F42%</f>
        <v>0</v>
      </c>
      <c r="K42" s="28">
        <f>'BANKING KEY INDICATOR-1'!M42/'BANKING KEY INDICATOR-1'!F42%</f>
        <v>0</v>
      </c>
      <c r="L42" s="29">
        <f>('BANKING KEY INDICATOR-1'!O42+'BANKING KEY INDICATOR-1'!E42)/'BANKING KEY INDICATOR-1'!D42%</f>
        <v>1.7113685146868294</v>
      </c>
      <c r="M42" s="12"/>
      <c r="N42" s="13"/>
      <c r="O42" s="13"/>
      <c r="P42" s="13"/>
      <c r="Q42" s="13"/>
      <c r="R42" s="13"/>
      <c r="S42" s="13"/>
      <c r="T42" s="12"/>
      <c r="U42" s="14"/>
      <c r="V42" s="12"/>
      <c r="W42" s="14"/>
    </row>
    <row r="43" spans="1:23" ht="20.100000000000001" customHeight="1">
      <c r="A43" s="21">
        <v>39</v>
      </c>
      <c r="B43" s="19" t="s">
        <v>71</v>
      </c>
      <c r="C43" s="27">
        <f>'BANKING KEY INDICATOR-1'!C43</f>
        <v>1</v>
      </c>
      <c r="D43" s="28">
        <v>0</v>
      </c>
      <c r="E43" s="28">
        <f>D43/'BANKING KEY INDICATOR-1'!F43%</f>
        <v>0</v>
      </c>
      <c r="F43" s="28">
        <f>'BANKING KEY INDICATOR-1'!E43/'BANKING KEY INDICATOR-1'!D43%</f>
        <v>27.006802721088437</v>
      </c>
      <c r="G43" s="28">
        <f>'BANKING KEY INDICATOR-1'!G43/'BANKING KEY INDICATOR-1'!F43%</f>
        <v>0</v>
      </c>
      <c r="H43" s="28">
        <f>'BANKING KEY INDICATOR-1'!H43/'BANKING KEY INDICATOR-1'!F43%</f>
        <v>0</v>
      </c>
      <c r="I43" s="28">
        <v>0</v>
      </c>
      <c r="J43" s="28">
        <f>'BANKING KEY INDICATOR-1'!L43/'BANKING KEY INDICATOR-1'!F43%</f>
        <v>0</v>
      </c>
      <c r="K43" s="28">
        <f>'BANKING KEY INDICATOR-1'!M43/'BANKING KEY INDICATOR-1'!F43%</f>
        <v>0</v>
      </c>
      <c r="L43" s="29">
        <f>('BANKING KEY INDICATOR-1'!O43+'BANKING KEY INDICATOR-1'!E43)/'BANKING KEY INDICATOR-1'!D43%</f>
        <v>27.006802721088437</v>
      </c>
      <c r="M43" s="12"/>
      <c r="N43" s="13"/>
      <c r="O43" s="13"/>
      <c r="P43" s="13"/>
      <c r="Q43" s="13"/>
      <c r="R43" s="13"/>
      <c r="S43" s="13"/>
      <c r="T43" s="12"/>
      <c r="U43" s="14"/>
      <c r="V43" s="12"/>
      <c r="W43" s="14"/>
    </row>
    <row r="44" spans="1:23" ht="20.100000000000001" customHeight="1">
      <c r="A44" s="21">
        <v>40</v>
      </c>
      <c r="B44" s="19" t="s">
        <v>48</v>
      </c>
      <c r="C44" s="27">
        <f>'BANKING KEY INDICATOR-1'!C44</f>
        <v>2</v>
      </c>
      <c r="D44" s="28">
        <v>0</v>
      </c>
      <c r="E44" s="28">
        <f>D44/'BANKING KEY INDICATOR-1'!F44%</f>
        <v>0</v>
      </c>
      <c r="F44" s="28">
        <f>'BANKING KEY INDICATOR-1'!E44/'BANKING KEY INDICATOR-1'!D44%</f>
        <v>26.927218344965105</v>
      </c>
      <c r="G44" s="28">
        <f>'BANKING KEY INDICATOR-1'!G44/'BANKING KEY INDICATOR-1'!F44%</f>
        <v>49.637144549763043</v>
      </c>
      <c r="H44" s="28">
        <f>'BANKING KEY INDICATOR-1'!H44/'BANKING KEY INDICATOR-1'!F44%</f>
        <v>8.2197867298578213</v>
      </c>
      <c r="I44" s="28">
        <f>'BANKING KEY INDICATOR-1'!K44/'BANKING KEY INDICATOR-1'!G44%</f>
        <v>0</v>
      </c>
      <c r="J44" s="28">
        <f>'BANKING KEY INDICATOR-1'!L44/'BANKING KEY INDICATOR-1'!F44%</f>
        <v>0</v>
      </c>
      <c r="K44" s="28">
        <f>'BANKING KEY INDICATOR-1'!M44/'BANKING KEY INDICATOR-1'!F44%</f>
        <v>0</v>
      </c>
      <c r="L44" s="29">
        <f>('BANKING KEY INDICATOR-1'!O44+'BANKING KEY INDICATOR-1'!E44)/'BANKING KEY INDICATOR-1'!D44%</f>
        <v>26.927218344965105</v>
      </c>
      <c r="M44" s="12"/>
      <c r="N44" s="13"/>
      <c r="O44" s="13"/>
      <c r="P44" s="13"/>
      <c r="Q44" s="13"/>
      <c r="R44" s="13"/>
      <c r="S44" s="13"/>
      <c r="T44" s="12"/>
      <c r="U44" s="14"/>
      <c r="V44" s="12"/>
      <c r="W44" s="14"/>
    </row>
    <row r="45" spans="1:23" ht="20.100000000000001" customHeight="1">
      <c r="A45" s="21">
        <v>41</v>
      </c>
      <c r="B45" s="19" t="s">
        <v>69</v>
      </c>
      <c r="C45" s="27">
        <f>'BANKING KEY INDICATOR-1'!C45</f>
        <v>4</v>
      </c>
      <c r="D45" s="28">
        <v>0</v>
      </c>
      <c r="E45" s="28">
        <f>D45/'BANKING KEY INDICATOR-1'!F45%</f>
        <v>0</v>
      </c>
      <c r="F45" s="28">
        <f>'BANKING KEY INDICATOR-1'!E45/'BANKING KEY INDICATOR-1'!D45%</f>
        <v>105.78209546383073</v>
      </c>
      <c r="G45" s="28">
        <f>'BANKING KEY INDICATOR-1'!G45/'BANKING KEY INDICATOR-1'!F45%</f>
        <v>83.046125270869879</v>
      </c>
      <c r="H45" s="28">
        <f>'BANKING KEY INDICATOR-1'!H45/'BANKING KEY INDICATOR-1'!F45%</f>
        <v>59.77121629789054</v>
      </c>
      <c r="I45" s="28">
        <f>'BANKING KEY INDICATOR-1'!K45/'BANKING KEY INDICATOR-1'!G45%</f>
        <v>7.2416432161350697</v>
      </c>
      <c r="J45" s="28">
        <f>'BANKING KEY INDICATOR-1'!L45/'BANKING KEY INDICATOR-1'!F45%</f>
        <v>0</v>
      </c>
      <c r="K45" s="28">
        <f>'BANKING KEY INDICATOR-1'!M45/'BANKING KEY INDICATOR-1'!F45%</f>
        <v>32.999690434423698</v>
      </c>
      <c r="L45" s="29">
        <f>('BANKING KEY INDICATOR-1'!O45+'BANKING KEY INDICATOR-1'!E45)/'BANKING KEY INDICATOR-1'!D45%</f>
        <v>105.78209546383073</v>
      </c>
      <c r="M45" s="12"/>
      <c r="N45" s="16"/>
      <c r="O45" s="13"/>
      <c r="P45" s="13"/>
      <c r="Q45" s="13"/>
      <c r="R45" s="13"/>
      <c r="S45" s="13"/>
      <c r="T45" s="12"/>
      <c r="U45" s="14"/>
      <c r="V45" s="12"/>
      <c r="W45" s="14"/>
    </row>
    <row r="46" spans="1:23" s="25" customFormat="1" ht="20.100000000000001" customHeight="1">
      <c r="A46" s="72" t="s">
        <v>49</v>
      </c>
      <c r="B46" s="73"/>
      <c r="C46" s="31">
        <f>'BANKING KEY INDICATOR-1'!C46</f>
        <v>514</v>
      </c>
      <c r="D46" s="32">
        <f>SUM(D31:D45)</f>
        <v>98.022099999999995</v>
      </c>
      <c r="E46" s="32">
        <f>D46/'BANKING KEY INDICATOR-1'!F46%</f>
        <v>0.57265934451130451</v>
      </c>
      <c r="F46" s="32">
        <f>'BANKING KEY INDICATOR-1'!E46/'BANKING KEY INDICATOR-1'!D46%</f>
        <v>75.542216158642034</v>
      </c>
      <c r="G46" s="32">
        <f>'BANKING KEY INDICATOR-1'!G46/'BANKING KEY INDICATOR-1'!F46%</f>
        <v>49.118829234094754</v>
      </c>
      <c r="H46" s="32">
        <f>'BANKING KEY INDICATOR-1'!H46/'BANKING KEY INDICATOR-1'!F46%</f>
        <v>19.486300169422208</v>
      </c>
      <c r="I46" s="32">
        <f>'BANKING KEY INDICATOR-1'!K46/'BANKING KEY INDICATOR-1'!G46%</f>
        <v>17.920950889941675</v>
      </c>
      <c r="J46" s="32">
        <f>'BANKING KEY INDICATOR-1'!L46/'BANKING KEY INDICATOR-1'!F46%</f>
        <v>5.3163521645148105E-3</v>
      </c>
      <c r="K46" s="32">
        <f>'BANKING KEY INDICATOR-1'!M46/'BANKING KEY INDICATOR-1'!F46%</f>
        <v>10.02798387567915</v>
      </c>
      <c r="L46" s="33">
        <f>('BANKING KEY INDICATOR-1'!O46+'BANKING KEY INDICATOR-1'!E46)/'BANKING KEY INDICATOR-1'!D46%</f>
        <v>75.542216158642034</v>
      </c>
      <c r="M46" s="23"/>
      <c r="N46" s="24"/>
      <c r="O46" s="24"/>
      <c r="P46" s="24"/>
      <c r="Q46" s="24"/>
      <c r="R46" s="24"/>
      <c r="S46" s="24"/>
      <c r="T46" s="23"/>
      <c r="U46" s="22"/>
      <c r="V46" s="23"/>
      <c r="W46" s="22"/>
    </row>
    <row r="47" spans="1:23" ht="20.100000000000001" customHeight="1">
      <c r="A47" s="21">
        <v>42</v>
      </c>
      <c r="B47" s="19" t="s">
        <v>57</v>
      </c>
      <c r="C47" s="27">
        <f>'BANKING KEY INDICATOR-1'!C47</f>
        <v>549</v>
      </c>
      <c r="D47" s="28">
        <v>1086.3999999999999</v>
      </c>
      <c r="E47" s="28">
        <f>D47/'BANKING KEY INDICATOR-1'!F47%</f>
        <v>24.584413879874901</v>
      </c>
      <c r="F47" s="28">
        <f>'BANKING KEY INDICATOR-1'!E47/'BANKING KEY INDICATOR-1'!D47%</f>
        <v>51.549136076672909</v>
      </c>
      <c r="G47" s="28">
        <f>'BANKING KEY INDICATOR-1'!G47/'BANKING KEY INDICATOR-1'!F47%</f>
        <v>84.765764664883477</v>
      </c>
      <c r="H47" s="28">
        <f>'BANKING KEY INDICATOR-1'!H47/'BANKING KEY INDICATOR-1'!F47%</f>
        <v>36.371083443085176</v>
      </c>
      <c r="I47" s="28">
        <f>'BANKING KEY INDICATOR-1'!K47/'BANKING KEY INDICATOR-1'!G47%</f>
        <v>55.451124928087793</v>
      </c>
      <c r="J47" s="28">
        <f>'BANKING KEY INDICATOR-1'!L47/'BANKING KEY INDICATOR-1'!F47%</f>
        <v>0</v>
      </c>
      <c r="K47" s="28">
        <f>'BANKING KEY INDICATOR-1'!M47/'BANKING KEY INDICATOR-1'!F47%</f>
        <v>21.69330129031966</v>
      </c>
      <c r="L47" s="29">
        <f>('BANKING KEY INDICATOR-1'!O47+'BANKING KEY INDICATOR-1'!E47)/'BANKING KEY INDICATOR-1'!D47%</f>
        <v>57.23031267351957</v>
      </c>
      <c r="M47" s="12"/>
      <c r="N47" s="13"/>
      <c r="O47" s="13"/>
      <c r="P47" s="13"/>
      <c r="Q47" s="13"/>
      <c r="R47" s="13"/>
      <c r="S47" s="13"/>
      <c r="T47" s="12"/>
      <c r="U47" s="14"/>
      <c r="V47" s="12"/>
      <c r="W47" s="14"/>
    </row>
    <row r="48" spans="1:23" ht="20.100000000000001" customHeight="1">
      <c r="A48" s="21">
        <v>43</v>
      </c>
      <c r="B48" s="19" t="s">
        <v>50</v>
      </c>
      <c r="C48" s="27">
        <f>'BANKING KEY INDICATOR-1'!C48</f>
        <v>442</v>
      </c>
      <c r="D48" s="28">
        <v>629.50000000000011</v>
      </c>
      <c r="E48" s="28">
        <f>D48/'BANKING KEY INDICATOR-1'!F48%</f>
        <v>20.789643157912124</v>
      </c>
      <c r="F48" s="28">
        <f>'BANKING KEY INDICATOR-1'!E48/'BANKING KEY INDICATOR-1'!D48%</f>
        <v>63.678615366820537</v>
      </c>
      <c r="G48" s="28">
        <f>'BANKING KEY INDICATOR-1'!G48/'BANKING KEY INDICATOR-1'!F48%</f>
        <v>87.98494030614772</v>
      </c>
      <c r="H48" s="28">
        <f>'BANKING KEY INDICATOR-1'!H48/'BANKING KEY INDICATOR-1'!F48%</f>
        <v>64.206146072425241</v>
      </c>
      <c r="I48" s="28">
        <f>'BANKING KEY INDICATOR-1'!K48/'BANKING KEY INDICATOR-1'!G48%</f>
        <v>46.479864389047634</v>
      </c>
      <c r="J48" s="28">
        <f>'BANKING KEY INDICATOR-1'!L48/'BANKING KEY INDICATOR-1'!F48%</f>
        <v>0</v>
      </c>
      <c r="K48" s="28">
        <f>'BANKING KEY INDICATOR-1'!M48/'BANKING KEY INDICATOR-1'!F48%</f>
        <v>22.109678165095197</v>
      </c>
      <c r="L48" s="29">
        <f>('BANKING KEY INDICATOR-1'!O48+'BANKING KEY INDICATOR-1'!E48)/'BANKING KEY INDICATOR-1'!D48%</f>
        <v>79.725134330869281</v>
      </c>
      <c r="M48" s="12"/>
      <c r="N48" s="13"/>
      <c r="O48" s="13"/>
      <c r="P48" s="13"/>
      <c r="Q48" s="13"/>
      <c r="R48" s="13"/>
      <c r="S48" s="13"/>
      <c r="T48" s="12"/>
      <c r="U48" s="14"/>
      <c r="V48" s="12"/>
      <c r="W48" s="14"/>
    </row>
    <row r="49" spans="1:23" s="25" customFormat="1" ht="20.100000000000001" customHeight="1">
      <c r="A49" s="72" t="s">
        <v>51</v>
      </c>
      <c r="B49" s="73"/>
      <c r="C49" s="31">
        <f>'BANKING KEY INDICATOR-1'!C49</f>
        <v>991</v>
      </c>
      <c r="D49" s="32">
        <f>SUM(D47:D48)</f>
        <v>1715.9</v>
      </c>
      <c r="E49" s="32">
        <f>D49/'BANKING KEY INDICATOR-1'!F49%</f>
        <v>23.041462278149218</v>
      </c>
      <c r="F49" s="32">
        <f>'BANKING KEY INDICATOR-1'!E49/'BANKING KEY INDICATOR-1'!D49%</f>
        <v>55.876727715555049</v>
      </c>
      <c r="G49" s="32">
        <f>'BANKING KEY INDICATOR-1'!G49/'BANKING KEY INDICATOR-1'!F49%</f>
        <v>86.074679636525261</v>
      </c>
      <c r="H49" s="32">
        <f>'BANKING KEY INDICATOR-1'!H49/'BANKING KEY INDICATOR-1'!F49%</f>
        <v>47.688803962932781</v>
      </c>
      <c r="I49" s="32">
        <f>'BANKING KEY INDICATOR-1'!K49/'BANKING KEY INDICATOR-1'!G49%</f>
        <v>51.722461692657099</v>
      </c>
      <c r="J49" s="32">
        <f>'BANKING KEY INDICATOR-1'!L49/'BANKING KEY INDICATOR-1'!F49%</f>
        <v>0</v>
      </c>
      <c r="K49" s="32">
        <f>'BANKING KEY INDICATOR-1'!M49/'BANKING KEY INDICATOR-1'!F49%</f>
        <v>21.862599889083</v>
      </c>
      <c r="L49" s="33">
        <f>('BANKING KEY INDICATOR-1'!O49+'BANKING KEY INDICATOR-1'!E49)/'BANKING KEY INDICATOR-1'!D49%</f>
        <v>65.256081941419168</v>
      </c>
      <c r="M49" s="23"/>
      <c r="N49" s="24"/>
      <c r="O49" s="24"/>
      <c r="P49" s="24"/>
      <c r="Q49" s="24"/>
      <c r="R49" s="24"/>
      <c r="S49" s="24"/>
      <c r="T49" s="23"/>
      <c r="U49" s="22"/>
      <c r="V49" s="23"/>
      <c r="W49" s="22"/>
    </row>
    <row r="50" spans="1:23" ht="20.100000000000001" customHeight="1">
      <c r="A50" s="72" t="s">
        <v>52</v>
      </c>
      <c r="B50" s="73"/>
      <c r="C50" s="27">
        <f>'BANKING KEY INDICATOR-1'!C50</f>
        <v>0</v>
      </c>
      <c r="D50" s="30">
        <v>0</v>
      </c>
      <c r="E50" s="28">
        <f>D50/'BANKING KEY INDICATOR-1'!F50%</f>
        <v>0</v>
      </c>
      <c r="F50" s="28">
        <v>0</v>
      </c>
      <c r="G50" s="28">
        <f>'BANKING KEY INDICATOR-1'!G50/'BANKING KEY INDICATOR-1'!F50%</f>
        <v>100</v>
      </c>
      <c r="H50" s="28">
        <f>'BANKING KEY INDICATOR-1'!H50/'BANKING KEY INDICATOR-1'!F50%</f>
        <v>100</v>
      </c>
      <c r="I50" s="28">
        <f>'BANKING KEY INDICATOR-1'!K50/'BANKING KEY INDICATOR-1'!G50%</f>
        <v>0</v>
      </c>
      <c r="J50" s="28">
        <f>'BANKING KEY INDICATOR-1'!L50/'BANKING KEY INDICATOR-1'!F50%</f>
        <v>0</v>
      </c>
      <c r="K50" s="28">
        <f>'BANKING KEY INDICATOR-1'!M50/'BANKING KEY INDICATOR-1'!F50%</f>
        <v>0</v>
      </c>
      <c r="L50" s="29">
        <v>0</v>
      </c>
      <c r="M50" s="12"/>
      <c r="N50" s="16"/>
      <c r="O50" s="13"/>
      <c r="P50" s="13"/>
      <c r="Q50" s="16"/>
      <c r="R50" s="13"/>
      <c r="S50" s="13"/>
      <c r="T50" s="12"/>
      <c r="U50" s="14"/>
      <c r="V50" s="12"/>
      <c r="W50" s="14"/>
    </row>
    <row r="51" spans="1:23" s="25" customFormat="1" ht="20.100000000000001" customHeight="1">
      <c r="A51" s="72" t="s">
        <v>53</v>
      </c>
      <c r="B51" s="73"/>
      <c r="C51" s="31">
        <f>'BANKING KEY INDICATOR-1'!C51</f>
        <v>4546</v>
      </c>
      <c r="D51" s="32">
        <f>D49+D46+D30</f>
        <v>11209.732099999999</v>
      </c>
      <c r="E51" s="32">
        <f>D51/'BANKING KEY INDICATOR-1'!F51%</f>
        <v>10.787437368094924</v>
      </c>
      <c r="F51" s="32">
        <f>'BANKING KEY INDICATOR-1'!E51/'BANKING KEY INDICATOR-1'!D51%</f>
        <v>72.500448776305007</v>
      </c>
      <c r="G51" s="32">
        <f>'BANKING KEY INDICATOR-1'!G51/'BANKING KEY INDICATOR-1'!F51%</f>
        <v>60.550168604650608</v>
      </c>
      <c r="H51" s="32">
        <f>'BANKING KEY INDICATOR-1'!H51/'BANKING KEY INDICATOR-1'!F51%</f>
        <v>27.471140028421395</v>
      </c>
      <c r="I51" s="32">
        <f>'BANKING KEY INDICATOR-1'!K51/'BANKING KEY INDICATOR-1'!G51%</f>
        <v>25.79751833165837</v>
      </c>
      <c r="J51" s="32">
        <f>'BANKING KEY INDICATOR-1'!L51/'BANKING KEY INDICATOR-1'!F51%</f>
        <v>8.3256178698122491E-2</v>
      </c>
      <c r="K51" s="32">
        <f>'BANKING KEY INDICATOR-1'!M51/'BANKING KEY INDICATOR-1'!F51%</f>
        <v>8.4647704766284733</v>
      </c>
      <c r="L51" s="33">
        <f>('BANKING KEY INDICATOR-1'!O51+'BANKING KEY INDICATOR-1'!E51)/'BANKING KEY INDICATOR-1'!D51%</f>
        <v>73.296422618515493</v>
      </c>
      <c r="M51" s="23"/>
      <c r="N51" s="26"/>
      <c r="O51" s="24"/>
      <c r="P51" s="24"/>
      <c r="Q51" s="26"/>
      <c r="R51" s="24"/>
      <c r="S51" s="24"/>
      <c r="T51" s="23"/>
      <c r="U51" s="22"/>
      <c r="V51" s="23"/>
      <c r="W51" s="22"/>
    </row>
    <row r="52" spans="1:23" ht="20.100000000000001" customHeight="1">
      <c r="A52" s="21">
        <v>44</v>
      </c>
      <c r="B52" s="19" t="s">
        <v>54</v>
      </c>
      <c r="C52" s="27">
        <f>'BANKING KEY INDICATOR-1'!C52</f>
        <v>338</v>
      </c>
      <c r="D52" s="30">
        <v>725.25</v>
      </c>
      <c r="E52" s="28">
        <f>D52/'BANKING KEY INDICATOR-1'!F52%</f>
        <v>6.6745998001071252</v>
      </c>
      <c r="F52" s="28">
        <f>'BANKING KEY INDICATOR-1'!E52/'BANKING KEY INDICATOR-1'!D52%</f>
        <v>137.58556505223171</v>
      </c>
      <c r="G52" s="28">
        <f>'BANKING KEY INDICATOR-1'!G52/'BANKING KEY INDICATOR-1'!F52%</f>
        <v>96.316982979655464</v>
      </c>
      <c r="H52" s="28">
        <f>'BANKING KEY INDICATOR-1'!H52/'BANKING KEY INDICATOR-1'!F52%</f>
        <v>91.263245663925971</v>
      </c>
      <c r="I52" s="28">
        <f>'BANKING KEY INDICATOR-1'!K52/'BANKING KEY INDICATOR-1'!G52%</f>
        <v>77.424075938335577</v>
      </c>
      <c r="J52" s="28">
        <f>'BANKING KEY INDICATOR-1'!L52/'BANKING KEY INDICATOR-1'!F52%</f>
        <v>0</v>
      </c>
      <c r="K52" s="28">
        <f>'BANKING KEY INDICATOR-1'!M52/'BANKING KEY INDICATOR-1'!F52%</f>
        <v>67.346044753180152</v>
      </c>
      <c r="L52" s="29">
        <f>('BANKING KEY INDICATOR-1'!O52+'BANKING KEY INDICATOR-1'!E52)/'BANKING KEY INDICATOR-1'!D52%</f>
        <v>137.58556505223171</v>
      </c>
      <c r="M52" s="12"/>
      <c r="N52" s="16"/>
      <c r="O52" s="13"/>
      <c r="P52" s="13"/>
      <c r="Q52" s="16"/>
      <c r="R52" s="13"/>
      <c r="S52" s="13"/>
      <c r="T52" s="12"/>
      <c r="U52" s="14"/>
      <c r="V52" s="12"/>
      <c r="W52" s="14"/>
    </row>
    <row r="53" spans="1:23" s="25" customFormat="1" ht="21.75" customHeight="1">
      <c r="A53" s="72" t="s">
        <v>55</v>
      </c>
      <c r="B53" s="73"/>
      <c r="C53" s="31">
        <f>'BANKING KEY INDICATOR-1'!C53</f>
        <v>338</v>
      </c>
      <c r="D53" s="32">
        <f>D52</f>
        <v>725.25</v>
      </c>
      <c r="E53" s="32">
        <f>D53/'BANKING KEY INDICATOR-1'!F53%</f>
        <v>6.6745998001071252</v>
      </c>
      <c r="F53" s="32">
        <f>'BANKING KEY INDICATOR-1'!E53/'BANKING KEY INDICATOR-1'!D53%</f>
        <v>137.58556505223171</v>
      </c>
      <c r="G53" s="32">
        <f>'BANKING KEY INDICATOR-1'!G53/'BANKING KEY INDICATOR-1'!F53%</f>
        <v>96.316982979655464</v>
      </c>
      <c r="H53" s="32">
        <f>'BANKING KEY INDICATOR-1'!H53/'BANKING KEY INDICATOR-1'!F53%</f>
        <v>91.263245663925971</v>
      </c>
      <c r="I53" s="32">
        <f>'BANKING KEY INDICATOR-1'!K53/'BANKING KEY INDICATOR-1'!G53%</f>
        <v>77.424075938335577</v>
      </c>
      <c r="J53" s="32">
        <f>'BANKING KEY INDICATOR-1'!L53/'BANKING KEY INDICATOR-1'!F53%</f>
        <v>0</v>
      </c>
      <c r="K53" s="32">
        <f>'BANKING KEY INDICATOR-1'!M53/'BANKING KEY INDICATOR-1'!F53%</f>
        <v>67.346044753180152</v>
      </c>
      <c r="L53" s="33">
        <f>('BANKING KEY INDICATOR-1'!O53+'BANKING KEY INDICATOR-1'!E53)/'BANKING KEY INDICATOR-1'!D53%</f>
        <v>137.58556505223171</v>
      </c>
      <c r="M53" s="23"/>
      <c r="N53" s="24"/>
      <c r="O53" s="24"/>
      <c r="P53" s="24"/>
      <c r="Q53" s="24"/>
      <c r="R53" s="24"/>
      <c r="S53" s="24"/>
      <c r="T53" s="23"/>
      <c r="U53" s="22"/>
      <c r="V53" s="23"/>
      <c r="W53" s="22"/>
    </row>
    <row r="54" spans="1:23" s="25" customFormat="1" ht="20.100000000000001" customHeight="1" thickBot="1">
      <c r="A54" s="74" t="s">
        <v>56</v>
      </c>
      <c r="B54" s="75"/>
      <c r="C54" s="38">
        <f>'BANKING KEY INDICATOR-1'!C54</f>
        <v>4884</v>
      </c>
      <c r="D54" s="34">
        <f>D53+D51</f>
        <v>11934.982099999999</v>
      </c>
      <c r="E54" s="34">
        <v>11.38</v>
      </c>
      <c r="F54" s="34">
        <f>'BANKING KEY INDICATOR-1'!E54/'BANKING KEY INDICATOR-1'!D54%</f>
        <v>74.85022193279822</v>
      </c>
      <c r="G54" s="34">
        <f>'BANKING KEY INDICATOR-1'!G54/'BANKING KEY INDICATOR-1'!F54%</f>
        <v>63.936072422051453</v>
      </c>
      <c r="H54" s="34">
        <f>'BANKING KEY INDICATOR-1'!H54/'BANKING KEY INDICATOR-1'!F54%</f>
        <v>33.51008808028471</v>
      </c>
      <c r="I54" s="34">
        <f>'BANKING KEY INDICATOR-1'!K54/'BANKING KEY INDICATOR-1'!G54%</f>
        <v>33.160003624662139</v>
      </c>
      <c r="J54" s="34">
        <f>'BANKING KEY INDICATOR-1'!L54/'BANKING KEY INDICATOR-1'!F54%</f>
        <v>7.5374643308345646E-2</v>
      </c>
      <c r="K54" s="34">
        <f>'BANKING KEY INDICATOR-1'!M54/'BANKING KEY INDICATOR-1'!F54%</f>
        <v>14.038829414505999</v>
      </c>
      <c r="L54" s="35">
        <f>('BANKING KEY INDICATOR-1'!O54+'BANKING KEY INDICATOR-1'!E54)/'BANKING KEY INDICATOR-1'!D54%</f>
        <v>75.617458667744927</v>
      </c>
      <c r="M54" s="23"/>
      <c r="N54" s="24"/>
      <c r="O54" s="24"/>
      <c r="P54" s="24"/>
      <c r="Q54" s="24"/>
      <c r="R54" s="24"/>
      <c r="S54" s="24"/>
      <c r="T54" s="23"/>
      <c r="U54" s="22"/>
      <c r="V54" s="23"/>
      <c r="W54" s="22"/>
    </row>
    <row r="55" spans="1:23">
      <c r="N55" s="17"/>
      <c r="O55" s="17"/>
      <c r="P55" s="17"/>
      <c r="Q55" s="17"/>
      <c r="R55" s="17"/>
      <c r="S55" s="17"/>
    </row>
    <row r="56" spans="1:23">
      <c r="N56" s="17"/>
      <c r="O56" s="17"/>
      <c r="P56" s="17"/>
      <c r="Q56" s="17"/>
      <c r="R56" s="17"/>
      <c r="S56" s="17"/>
    </row>
  </sheetData>
  <mergeCells count="10">
    <mergeCell ref="K1:L1"/>
    <mergeCell ref="K2:L2"/>
    <mergeCell ref="A51:B51"/>
    <mergeCell ref="A53:B53"/>
    <mergeCell ref="A54:B54"/>
    <mergeCell ref="A2:J2"/>
    <mergeCell ref="A30:B30"/>
    <mergeCell ref="A46:B46"/>
    <mergeCell ref="A49:B49"/>
    <mergeCell ref="A50:B50"/>
  </mergeCells>
  <printOptions horizontalCentered="1" verticalCentered="1"/>
  <pageMargins left="0.25" right="0.25" top="0.75" bottom="0.75" header="0.3" footer="0.3"/>
  <pageSetup paperSize="9" scale="62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BANKING KEY INDICATOR-1</vt:lpstr>
      <vt:lpstr>BANKING KEY INDICATOR-2</vt:lpstr>
      <vt:lpstr>'BANKING KEY INDICATOR-1'!Print_Area</vt:lpstr>
      <vt:lpstr>'BANKING KEY INDICATOR-2'!Print_Area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Ganesh</dc:creator>
  <cp:lastModifiedBy>user</cp:lastModifiedBy>
  <cp:lastPrinted>2016-02-06T08:37:26Z</cp:lastPrinted>
  <dcterms:created xsi:type="dcterms:W3CDTF">2012-11-22T13:34:44Z</dcterms:created>
  <dcterms:modified xsi:type="dcterms:W3CDTF">2019-07-20T09:57:49Z</dcterms:modified>
</cp:coreProperties>
</file>