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/>
  </bookViews>
  <sheets>
    <sheet name="BANKING KEY INDICATOR-1" sheetId="1" r:id="rId1"/>
    <sheet name="BANKING KEY INDICATOR-2" sheetId="2" r:id="rId2"/>
  </sheets>
  <definedNames>
    <definedName name="_xlnm.Print_Area" localSheetId="0">'BANKING KEY INDICATOR-1'!$A$1:$O$52</definedName>
    <definedName name="_xlnm.Print_Area" localSheetId="1">'BANKING KEY INDICATOR-2'!$A$1:$L$52</definedName>
  </definedNames>
  <calcPr calcId="124519"/>
</workbook>
</file>

<file path=xl/calcChain.xml><?xml version="1.0" encoding="utf-8"?>
<calcChain xmlns="http://schemas.openxmlformats.org/spreadsheetml/2006/main">
  <c r="D52" i="2"/>
  <c r="C52"/>
  <c r="O52" i="1"/>
  <c r="D52"/>
  <c r="E52"/>
  <c r="F52"/>
  <c r="G52"/>
  <c r="H52"/>
  <c r="I52"/>
  <c r="J52"/>
  <c r="K52"/>
  <c r="L52"/>
  <c r="M52"/>
  <c r="N52"/>
  <c r="C52"/>
  <c r="L38" i="2" l="1"/>
  <c r="K38"/>
  <c r="I39"/>
  <c r="J38"/>
  <c r="I38"/>
  <c r="H38"/>
  <c r="G38"/>
  <c r="F38"/>
  <c r="E38"/>
  <c r="L50"/>
  <c r="K50"/>
  <c r="J50"/>
  <c r="I50"/>
  <c r="H50"/>
  <c r="G50"/>
  <c r="F50"/>
  <c r="E50"/>
  <c r="C50"/>
  <c r="C38"/>
  <c r="D51"/>
  <c r="E51" i="1"/>
  <c r="F51"/>
  <c r="G51"/>
  <c r="H51"/>
  <c r="I51"/>
  <c r="J51"/>
  <c r="K51"/>
  <c r="L51"/>
  <c r="M51"/>
  <c r="N51"/>
  <c r="O51"/>
  <c r="D51"/>
  <c r="C51"/>
  <c r="L49" i="2" l="1"/>
  <c r="K49"/>
  <c r="J49"/>
  <c r="I49"/>
  <c r="H49"/>
  <c r="G49"/>
  <c r="F49"/>
  <c r="E49"/>
  <c r="C49"/>
  <c r="C51" s="1"/>
  <c r="I51"/>
  <c r="J51" l="1"/>
  <c r="H51"/>
  <c r="K51"/>
  <c r="F51"/>
  <c r="L51"/>
  <c r="G51"/>
  <c r="E51"/>
  <c r="C47"/>
  <c r="C44"/>
  <c r="C43"/>
  <c r="C26"/>
  <c r="C27"/>
  <c r="C28"/>
  <c r="C29"/>
  <c r="C30"/>
  <c r="C31"/>
  <c r="C33"/>
  <c r="C34"/>
  <c r="C35"/>
  <c r="C36"/>
  <c r="C37"/>
  <c r="C39"/>
  <c r="C40"/>
  <c r="C41"/>
  <c r="C25"/>
  <c r="C5"/>
  <c r="C6"/>
  <c r="C7"/>
  <c r="C8"/>
  <c r="C9"/>
  <c r="C10"/>
  <c r="C11"/>
  <c r="C12"/>
  <c r="C32"/>
  <c r="C13"/>
  <c r="C14"/>
  <c r="C15"/>
  <c r="C16"/>
  <c r="C17"/>
  <c r="C18"/>
  <c r="C19"/>
  <c r="C20"/>
  <c r="C21"/>
  <c r="C22"/>
  <c r="C23"/>
  <c r="C4"/>
  <c r="A2" l="1"/>
  <c r="I45" i="1" l="1"/>
  <c r="I48"/>
  <c r="C24" i="2" l="1"/>
  <c r="C48"/>
  <c r="C45"/>
  <c r="C42"/>
  <c r="E24" i="1"/>
  <c r="D24"/>
  <c r="F24"/>
  <c r="G24"/>
  <c r="H24"/>
  <c r="I24"/>
  <c r="J24"/>
  <c r="K24"/>
  <c r="L24"/>
  <c r="M24"/>
  <c r="N24"/>
  <c r="O24"/>
  <c r="C24"/>
  <c r="D48" i="2" l="1"/>
  <c r="D45"/>
  <c r="D42"/>
  <c r="D24"/>
  <c r="K5"/>
  <c r="K6"/>
  <c r="K7"/>
  <c r="K8"/>
  <c r="K9"/>
  <c r="K10"/>
  <c r="K11"/>
  <c r="K12"/>
  <c r="K32"/>
  <c r="K13"/>
  <c r="K14"/>
  <c r="K15"/>
  <c r="K16"/>
  <c r="K17"/>
  <c r="K18"/>
  <c r="K19"/>
  <c r="K20"/>
  <c r="K21"/>
  <c r="K22"/>
  <c r="K23"/>
  <c r="K25"/>
  <c r="K26"/>
  <c r="K27"/>
  <c r="K28"/>
  <c r="K29"/>
  <c r="K30"/>
  <c r="K31"/>
  <c r="K33"/>
  <c r="K34"/>
  <c r="K35"/>
  <c r="K36"/>
  <c r="K37"/>
  <c r="K39"/>
  <c r="K40"/>
  <c r="K41"/>
  <c r="K43"/>
  <c r="K44"/>
  <c r="K46"/>
  <c r="K47"/>
  <c r="K4"/>
  <c r="C46"/>
  <c r="L26"/>
  <c r="E26"/>
  <c r="F26"/>
  <c r="G26"/>
  <c r="H26"/>
  <c r="I26"/>
  <c r="J26"/>
  <c r="C48" i="1"/>
  <c r="C45"/>
  <c r="C42"/>
  <c r="E27" i="2" l="1"/>
  <c r="F27"/>
  <c r="G27"/>
  <c r="H27"/>
  <c r="I27"/>
  <c r="J27"/>
  <c r="L27"/>
  <c r="F4" l="1"/>
  <c r="L5"/>
  <c r="L6"/>
  <c r="L7"/>
  <c r="L8"/>
  <c r="L9"/>
  <c r="L10"/>
  <c r="L11"/>
  <c r="L12"/>
  <c r="L32"/>
  <c r="L13"/>
  <c r="L14"/>
  <c r="L15"/>
  <c r="L16"/>
  <c r="L17"/>
  <c r="L18"/>
  <c r="L19"/>
  <c r="L20"/>
  <c r="L21"/>
  <c r="L22"/>
  <c r="L23"/>
  <c r="L25"/>
  <c r="L28"/>
  <c r="L29"/>
  <c r="L30"/>
  <c r="L31"/>
  <c r="L33"/>
  <c r="L34"/>
  <c r="L35"/>
  <c r="L36"/>
  <c r="L37"/>
  <c r="L39"/>
  <c r="L40"/>
  <c r="L41"/>
  <c r="L43"/>
  <c r="L44"/>
  <c r="L47"/>
  <c r="L4"/>
  <c r="J6"/>
  <c r="J7"/>
  <c r="J8"/>
  <c r="J9"/>
  <c r="J10"/>
  <c r="J11"/>
  <c r="J12"/>
  <c r="J32"/>
  <c r="J13"/>
  <c r="J14"/>
  <c r="J15"/>
  <c r="J16"/>
  <c r="J17"/>
  <c r="J18"/>
  <c r="J19"/>
  <c r="J20"/>
  <c r="J21"/>
  <c r="J22"/>
  <c r="J23"/>
  <c r="J25"/>
  <c r="J28"/>
  <c r="J29"/>
  <c r="J30"/>
  <c r="J31"/>
  <c r="J33"/>
  <c r="J34"/>
  <c r="J35"/>
  <c r="J36"/>
  <c r="J37"/>
  <c r="J39"/>
  <c r="J40"/>
  <c r="J41"/>
  <c r="J43"/>
  <c r="J44"/>
  <c r="J46"/>
  <c r="J47"/>
  <c r="J5"/>
  <c r="J4"/>
  <c r="I5"/>
  <c r="I6"/>
  <c r="I7"/>
  <c r="I8"/>
  <c r="I9"/>
  <c r="I10"/>
  <c r="I11"/>
  <c r="I12"/>
  <c r="I32"/>
  <c r="I13"/>
  <c r="I14"/>
  <c r="I15"/>
  <c r="I16"/>
  <c r="I17"/>
  <c r="I18"/>
  <c r="I19"/>
  <c r="I20"/>
  <c r="I21"/>
  <c r="I22"/>
  <c r="I23"/>
  <c r="I25"/>
  <c r="I28"/>
  <c r="I29"/>
  <c r="I30"/>
  <c r="I31"/>
  <c r="I33"/>
  <c r="I34"/>
  <c r="I35"/>
  <c r="I36"/>
  <c r="I37"/>
  <c r="I40"/>
  <c r="I41"/>
  <c r="I43"/>
  <c r="I44"/>
  <c r="I46"/>
  <c r="I47"/>
  <c r="I4"/>
  <c r="H8"/>
  <c r="H9"/>
  <c r="H10"/>
  <c r="H11"/>
  <c r="H12"/>
  <c r="H32"/>
  <c r="H13"/>
  <c r="H14"/>
  <c r="H15"/>
  <c r="H16"/>
  <c r="H17"/>
  <c r="H18"/>
  <c r="H19"/>
  <c r="H20"/>
  <c r="H21"/>
  <c r="H22"/>
  <c r="H23"/>
  <c r="H25"/>
  <c r="H28"/>
  <c r="H29"/>
  <c r="H30"/>
  <c r="H31"/>
  <c r="H33"/>
  <c r="H34"/>
  <c r="H35"/>
  <c r="H36"/>
  <c r="H37"/>
  <c r="H39"/>
  <c r="H40"/>
  <c r="H41"/>
  <c r="H43"/>
  <c r="H44"/>
  <c r="H46"/>
  <c r="H47"/>
  <c r="H5"/>
  <c r="H6"/>
  <c r="H7"/>
  <c r="H4"/>
  <c r="G8"/>
  <c r="G9"/>
  <c r="G10"/>
  <c r="G11"/>
  <c r="G12"/>
  <c r="G32"/>
  <c r="G13"/>
  <c r="G14"/>
  <c r="G15"/>
  <c r="G16"/>
  <c r="G17"/>
  <c r="G18"/>
  <c r="G19"/>
  <c r="G20"/>
  <c r="G21"/>
  <c r="G22"/>
  <c r="G23"/>
  <c r="G25"/>
  <c r="G28"/>
  <c r="G29"/>
  <c r="G30"/>
  <c r="G31"/>
  <c r="G33"/>
  <c r="G34"/>
  <c r="G35"/>
  <c r="G36"/>
  <c r="G37"/>
  <c r="G39"/>
  <c r="G40"/>
  <c r="G41"/>
  <c r="G43"/>
  <c r="G44"/>
  <c r="G46"/>
  <c r="G47"/>
  <c r="G5"/>
  <c r="G6"/>
  <c r="G7"/>
  <c r="G4"/>
  <c r="E5"/>
  <c r="E6"/>
  <c r="E7"/>
  <c r="E8"/>
  <c r="E9"/>
  <c r="E10"/>
  <c r="E11"/>
  <c r="E12"/>
  <c r="E32"/>
  <c r="E13"/>
  <c r="E14"/>
  <c r="E15"/>
  <c r="E16"/>
  <c r="E17"/>
  <c r="E18"/>
  <c r="E19"/>
  <c r="E20"/>
  <c r="E21"/>
  <c r="E22"/>
  <c r="E23"/>
  <c r="E25"/>
  <c r="E28"/>
  <c r="E29"/>
  <c r="E30"/>
  <c r="E31"/>
  <c r="E33"/>
  <c r="E34"/>
  <c r="E35"/>
  <c r="E36"/>
  <c r="E37"/>
  <c r="E39"/>
  <c r="E40"/>
  <c r="E41"/>
  <c r="E43"/>
  <c r="E44"/>
  <c r="E46"/>
  <c r="E47"/>
  <c r="E4"/>
  <c r="F5"/>
  <c r="F6"/>
  <c r="F7"/>
  <c r="F8"/>
  <c r="F9"/>
  <c r="F10"/>
  <c r="F11"/>
  <c r="F12"/>
  <c r="F32"/>
  <c r="F13"/>
  <c r="F14"/>
  <c r="F15"/>
  <c r="F16"/>
  <c r="F17"/>
  <c r="F18"/>
  <c r="F19"/>
  <c r="F20"/>
  <c r="F21"/>
  <c r="F22"/>
  <c r="F23"/>
  <c r="F25"/>
  <c r="F28"/>
  <c r="F29"/>
  <c r="F30"/>
  <c r="F31"/>
  <c r="F33"/>
  <c r="F34"/>
  <c r="F35"/>
  <c r="F36"/>
  <c r="F37"/>
  <c r="F39"/>
  <c r="F40"/>
  <c r="F41"/>
  <c r="F43"/>
  <c r="F44"/>
  <c r="F47"/>
  <c r="D42" i="1" l="1"/>
  <c r="E42"/>
  <c r="F42"/>
  <c r="G42"/>
  <c r="H42"/>
  <c r="I42"/>
  <c r="J42"/>
  <c r="K42"/>
  <c r="L42"/>
  <c r="M42"/>
  <c r="N42"/>
  <c r="O42"/>
  <c r="D45"/>
  <c r="E45"/>
  <c r="F45"/>
  <c r="G45"/>
  <c r="H45"/>
  <c r="J45"/>
  <c r="K45"/>
  <c r="L45"/>
  <c r="M45"/>
  <c r="N45"/>
  <c r="O45"/>
  <c r="D48"/>
  <c r="E48"/>
  <c r="F48"/>
  <c r="G48"/>
  <c r="H48"/>
  <c r="J48"/>
  <c r="K48"/>
  <c r="L48"/>
  <c r="M48"/>
  <c r="N48"/>
  <c r="O48"/>
  <c r="K48" i="2" l="1"/>
  <c r="I48"/>
  <c r="I45"/>
  <c r="I42"/>
  <c r="K45"/>
  <c r="K42"/>
  <c r="K24"/>
  <c r="L42"/>
  <c r="J48"/>
  <c r="H48"/>
  <c r="J45"/>
  <c r="H45"/>
  <c r="G42"/>
  <c r="J42"/>
  <c r="H42"/>
  <c r="I24"/>
  <c r="F48"/>
  <c r="L48"/>
  <c r="G48"/>
  <c r="F45"/>
  <c r="L45"/>
  <c r="G45"/>
  <c r="F42"/>
  <c r="J24"/>
  <c r="H24"/>
  <c r="G24"/>
  <c r="L24"/>
  <c r="F24"/>
  <c r="E42"/>
  <c r="E48"/>
  <c r="E45"/>
  <c r="F56" i="1" l="1"/>
  <c r="I52" i="2"/>
  <c r="E24"/>
  <c r="G52" l="1"/>
  <c r="E52"/>
  <c r="K52"/>
  <c r="J52"/>
  <c r="H52"/>
  <c r="L52"/>
  <c r="F52"/>
</calcChain>
</file>

<file path=xl/comments1.xml><?xml version="1.0" encoding="utf-8"?>
<comments xmlns="http://schemas.openxmlformats.org/spreadsheetml/2006/main">
  <authors>
    <author>Ganesh</author>
  </authors>
  <commentList>
    <comment ref="H3" authorId="0">
      <text>
        <r>
          <rPr>
            <sz val="9"/>
            <color indexed="81"/>
            <rFont val="Tahoma"/>
            <family val="2"/>
          </rPr>
          <t xml:space="preserve">Total agricultural advance(direct+Indirect)
</t>
        </r>
      </text>
    </comment>
  </commentList>
</comments>
</file>

<file path=xl/comments2.xml><?xml version="1.0" encoding="utf-8"?>
<comments xmlns="http://schemas.openxmlformats.org/spreadsheetml/2006/main">
  <authors>
    <author>Bikram</author>
    <author>Ganesh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 xml:space="preserve">(Gross NPA/Advance Sanctioned &amp; Utilized in the State)*100
Note:Advance Sanctioned &amp; Utilized in the State (From Banking key indicator _1  report)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1">
      <text>
        <r>
          <rPr>
            <b/>
            <sz val="9"/>
            <color indexed="81"/>
            <rFont val="Tahoma"/>
            <family val="2"/>
          </rPr>
          <t>(Advance Utilized in The State/Total Deposit)*100
Note:Advance Utilized in The State (From Banking key indicator _1  report)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1">
      <text>
        <r>
          <rPr>
            <b/>
            <sz val="9"/>
            <color indexed="81"/>
            <rFont val="Tahoma"/>
            <family val="2"/>
          </rPr>
          <t xml:space="preserve">(Total P.S advance/Advance Sanctioned &amp; Utilized in the State)*100
Note:Both fields from  Banking key indicator _1  report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1">
      <text>
        <r>
          <rPr>
            <b/>
            <sz val="9"/>
            <color indexed="81"/>
            <rFont val="Tahoma"/>
            <family val="2"/>
          </rPr>
          <t>(Total Finance to Agril/Advance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1">
      <text>
        <r>
          <rPr>
            <b/>
            <sz val="9"/>
            <color indexed="81"/>
            <rFont val="Tahoma"/>
            <family val="2"/>
          </rPr>
          <t>(Total Adv. to Weaker Section/Total P.S. Advance)*100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1">
      <text>
        <r>
          <rPr>
            <b/>
            <sz val="9"/>
            <color indexed="81"/>
            <rFont val="Tahoma"/>
            <family val="2"/>
          </rPr>
          <t>(Total Adv. to DRI/Advance Sanctioned &amp; Utilized in the State)*100
Note:Both fields from  Banking key indicator _1  report</t>
        </r>
      </text>
    </comment>
    <comment ref="K3" authorId="1">
      <text>
        <r>
          <rPr>
            <b/>
            <sz val="9"/>
            <color indexed="81"/>
            <rFont val="Tahoma"/>
            <family val="2"/>
          </rPr>
          <t>(Advance to Women/Advance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1">
      <text>
        <r>
          <rPr>
            <b/>
            <sz val="9"/>
            <color indexed="81"/>
            <rFont val="Tahoma"/>
            <family val="2"/>
          </rPr>
          <t>((Investment In state govt. Bonds+Advance Utilized in The State)/Total deposits)*100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<sst xmlns="http://schemas.openxmlformats.org/spreadsheetml/2006/main" count="128" uniqueCount="76">
  <si>
    <t>Amount in Crores</t>
  </si>
  <si>
    <t>Sl No.</t>
  </si>
  <si>
    <t>Name of Bank</t>
  </si>
  <si>
    <t>No. of Branches</t>
  </si>
  <si>
    <t>Total Deposit</t>
  </si>
  <si>
    <t>Advance Utilized in The State</t>
  </si>
  <si>
    <t>Advance Sanctioned &amp; Utilized in the State</t>
  </si>
  <si>
    <t>Total P.S. Advance</t>
  </si>
  <si>
    <t>Total Finance to Agril</t>
  </si>
  <si>
    <t>Advance to MSME</t>
  </si>
  <si>
    <t>Advance to Services Sector</t>
  </si>
  <si>
    <t>Total Adv. to Weaker Section</t>
  </si>
  <si>
    <t>Total Adv. to DRI</t>
  </si>
  <si>
    <t>Advance to Women</t>
  </si>
  <si>
    <t>Total Adv. to SC/ST</t>
  </si>
  <si>
    <t>Investment In state govt. Bonds</t>
  </si>
  <si>
    <t>Allahabad Bank</t>
  </si>
  <si>
    <t>Andhra Bank</t>
  </si>
  <si>
    <t>Bank of Baroda</t>
  </si>
  <si>
    <t>Bank of India</t>
  </si>
  <si>
    <t>Bank of Maharastra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</si>
  <si>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</si>
  <si>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</si>
  <si>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</si>
  <si>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</si>
  <si>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</si>
  <si>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</si>
  <si>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</si>
  <si>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&amp; Sind Bank</t>
  </si>
  <si>
    <t>Punjab National Bank</t>
  </si>
  <si>
    <t>State Bank of India</t>
  </si>
  <si>
    <t>Syndicate Bank</t>
  </si>
  <si>
    <t>UCO Bank</t>
  </si>
  <si>
    <t>United Bank of India</t>
  </si>
  <si>
    <t>Vijaya Bank</t>
  </si>
  <si>
    <t>Total Public Sector Banks</t>
  </si>
  <si>
    <t>Axis Bank Ltd</t>
  </si>
  <si>
    <t>Federal Bank</t>
  </si>
  <si>
    <t>HDFC Bank</t>
  </si>
  <si>
    <t>ICICI Bank</t>
  </si>
  <si>
    <t>Indus Ind Bank</t>
  </si>
  <si>
    <t>Karnatak Bank Ltd.</t>
  </si>
  <si>
    <t>Karur Vysya Bank</t>
  </si>
  <si>
    <t>Kotak Mahindra Bank Ltd</t>
  </si>
  <si>
    <t>Laxmi Vilas Bank</t>
  </si>
  <si>
    <t>The South Indian Bank Ltd.</t>
  </si>
  <si>
    <t>Total Private Sector Banks</t>
  </si>
  <si>
    <t>Utkal Gramya Bank</t>
  </si>
  <si>
    <t>Total of RRBs</t>
  </si>
  <si>
    <t>RIDF(NABARD)</t>
  </si>
  <si>
    <t>Orissa State Co-Op. Bank</t>
  </si>
  <si>
    <t>Total of Co-operative bank</t>
  </si>
  <si>
    <t>GRAND TOTAL</t>
  </si>
  <si>
    <t>Odisha Gramya Bank</t>
  </si>
  <si>
    <t>Creadit &amp; Investment/Deposit ratio</t>
  </si>
  <si>
    <t>% of Advance to Women to Total Advance</t>
  </si>
  <si>
    <t>% of DRI Advance to Total Advance</t>
  </si>
  <si>
    <t>% of Adv. To Weaker Section to PS Adv.</t>
  </si>
  <si>
    <t>% of Agril Finance to Total Advance</t>
  </si>
  <si>
    <t>% of P.S Adv to Total Adv</t>
  </si>
  <si>
    <t>CD Ratio</t>
  </si>
  <si>
    <t>% of NPA to Total Advance</t>
  </si>
  <si>
    <t>GROSS NPA</t>
  </si>
  <si>
    <t>Amt.in Crores</t>
  </si>
  <si>
    <t>DCB Bank Ltd</t>
  </si>
  <si>
    <t>Yes Bank</t>
  </si>
  <si>
    <t>City Union Bank</t>
  </si>
  <si>
    <t>Standard Chartered Bank</t>
  </si>
  <si>
    <t>Union Bank of India</t>
  </si>
  <si>
    <t>IDBI Bank</t>
  </si>
  <si>
    <t>Bandhan Bank</t>
  </si>
  <si>
    <t>Jana Small Finance Bank</t>
  </si>
  <si>
    <t>Total Small Finance Bank</t>
  </si>
  <si>
    <t>BANKING KEY INDICATOR AS ON 31.03.2019</t>
  </si>
  <si>
    <t>RBL Bank</t>
  </si>
  <si>
    <t>Suryoday Small Finance Bank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</si>
</sst>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Rockwell"/>
      <family val="1"/>
    </font>
    <font>
      <b/>
      <sz val="16"/>
      <name val="Rockwell"/>
      <family val="1"/>
    </font>
    <font>
      <sz val="14"/>
      <name val="Rockwell"/>
      <family val="1"/>
    </font>
    <font>
      <b/>
      <sz val="14"/>
      <name val="Rockwell"/>
      <family val="1"/>
    </font>
    <font>
      <sz val="11"/>
      <name val="Rockwell"/>
      <family val="1"/>
    </font>
    <font>
      <b/>
      <sz val="11"/>
      <name val="Rockwell"/>
      <family val="1"/>
    </font>
    <font>
      <b/>
      <sz val="20"/>
      <name val="Rockwell"/>
      <family val="1"/>
    </font>
    <font>
      <b/>
      <sz val="18"/>
      <name val="Rockwell"/>
      <family val="1"/>
    </font>
    <font>
      <b/>
      <sz val="24"/>
      <name val="Rockwell"/>
      <family val="1"/>
    </font>
    <font>
      <sz val="16"/>
      <color rgb="FFFF0000"/>
      <name val="Rockwell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2" fontId="20" fillId="0" borderId="15" xfId="0" applyNumberFormat="1" applyFont="1" applyFill="1" applyBorder="1" applyAlignment="1">
      <alignment vertical="center" wrapText="1"/>
    </xf>
    <xf numFmtId="2" fontId="21" fillId="0" borderId="15" xfId="0" applyNumberFormat="1" applyFont="1" applyFill="1" applyBorder="1" applyAlignment="1">
      <alignment vertical="center" wrapText="1"/>
    </xf>
    <xf numFmtId="2" fontId="20" fillId="0" borderId="15" xfId="0" applyNumberFormat="1" applyFont="1" applyFill="1" applyBorder="1" applyAlignment="1">
      <alignment vertical="center"/>
    </xf>
    <xf numFmtId="2" fontId="20" fillId="0" borderId="1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1" fontId="23" fillId="0" borderId="1" xfId="0" applyNumberFormat="1" applyFont="1" applyFill="1" applyBorder="1" applyAlignment="1">
      <alignment horizontal="center" vertical="center" textRotation="90" wrapText="1"/>
    </xf>
    <xf numFmtId="2" fontId="21" fillId="0" borderId="1" xfId="0" applyNumberFormat="1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/>
    </xf>
    <xf numFmtId="2" fontId="21" fillId="0" borderId="17" xfId="0" applyNumberFormat="1" applyFont="1" applyFill="1" applyBorder="1" applyAlignment="1">
      <alignment vertical="center" wrapText="1"/>
    </xf>
    <xf numFmtId="1" fontId="20" fillId="0" borderId="1" xfId="0" applyNumberFormat="1" applyFont="1" applyFill="1" applyBorder="1" applyAlignment="1">
      <alignment vertical="center" wrapText="1"/>
    </xf>
    <xf numFmtId="1" fontId="21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" fontId="21" fillId="0" borderId="17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 textRotation="90" wrapText="1"/>
    </xf>
    <xf numFmtId="1" fontId="24" fillId="0" borderId="1" xfId="0" applyNumberFormat="1" applyFont="1" applyFill="1" applyBorder="1" applyAlignment="1">
      <alignment horizontal="right" vertical="center"/>
    </xf>
    <xf numFmtId="2" fontId="24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2" fontId="25" fillId="0" borderId="17" xfId="0" applyNumberFormat="1" applyFont="1" applyFill="1" applyBorder="1" applyAlignment="1">
      <alignment horizontal="right" vertical="center" wrapText="1"/>
    </xf>
    <xf numFmtId="1" fontId="25" fillId="0" borderId="1" xfId="0" applyNumberFormat="1" applyFont="1" applyFill="1" applyBorder="1" applyAlignment="1">
      <alignment horizontal="right" vertical="center" wrapText="1"/>
    </xf>
    <xf numFmtId="1" fontId="25" fillId="0" borderId="17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15" xfId="0" applyFont="1" applyFill="1" applyBorder="1" applyAlignment="1">
      <alignment horizontal="center" vertical="center" textRotation="90" wrapText="1"/>
    </xf>
    <xf numFmtId="2" fontId="25" fillId="0" borderId="0" xfId="0" applyNumberFormat="1" applyFont="1" applyFill="1" applyBorder="1" applyAlignment="1">
      <alignment horizontal="center" vertical="center" textRotation="90" wrapText="1"/>
    </xf>
    <xf numFmtId="2" fontId="25" fillId="0" borderId="0" xfId="0" applyNumberFormat="1" applyFont="1" applyFill="1" applyBorder="1" applyAlignment="1">
      <alignment vertical="center" textRotation="90"/>
    </xf>
    <xf numFmtId="1" fontId="25" fillId="0" borderId="0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vertical="center" textRotation="90"/>
    </xf>
    <xf numFmtId="0" fontId="25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2" fontId="24" fillId="0" borderId="15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2" fontId="25" fillId="0" borderId="15" xfId="0" applyNumberFormat="1" applyFont="1" applyFill="1" applyBorder="1" applyAlignment="1">
      <alignment horizontal="right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2" fontId="25" fillId="0" borderId="18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1" fontId="23" fillId="0" borderId="15" xfId="0" applyNumberFormat="1" applyFont="1" applyFill="1" applyBorder="1" applyAlignment="1">
      <alignment horizontal="center" vertical="center" textRotation="90" wrapText="1"/>
    </xf>
    <xf numFmtId="1" fontId="22" fillId="0" borderId="14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vertical="center" wrapText="1"/>
    </xf>
    <xf numFmtId="2" fontId="22" fillId="0" borderId="0" xfId="0" applyNumberFormat="1" applyFont="1" applyFill="1" applyAlignment="1">
      <alignment vertical="center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vertical="center" wrapText="1"/>
    </xf>
    <xf numFmtId="2" fontId="21" fillId="0" borderId="20" xfId="0" applyNumberFormat="1" applyFont="1" applyFill="1" applyBorder="1" applyAlignment="1">
      <alignment vertical="center" wrapText="1"/>
    </xf>
    <xf numFmtId="0" fontId="24" fillId="0" borderId="19" xfId="0" applyFont="1" applyFill="1" applyBorder="1" applyAlignment="1">
      <alignment horizontal="center" vertical="center" wrapText="1"/>
    </xf>
    <xf numFmtId="1" fontId="20" fillId="0" borderId="20" xfId="0" applyNumberFormat="1" applyFont="1" applyFill="1" applyBorder="1" applyAlignment="1">
      <alignment vertical="center" wrapText="1"/>
    </xf>
    <xf numFmtId="2" fontId="20" fillId="0" borderId="20" xfId="0" applyNumberFormat="1" applyFont="1" applyFill="1" applyBorder="1" applyAlignment="1">
      <alignment vertical="center" wrapText="1"/>
    </xf>
    <xf numFmtId="2" fontId="20" fillId="0" borderId="21" xfId="0" applyNumberFormat="1" applyFont="1" applyFill="1" applyBorder="1" applyAlignment="1">
      <alignment vertical="center" wrapText="1"/>
    </xf>
    <xf numFmtId="1" fontId="25" fillId="0" borderId="20" xfId="0" applyNumberFormat="1" applyFont="1" applyFill="1" applyBorder="1" applyAlignment="1">
      <alignment horizontal="right" vertical="center" wrapText="1"/>
    </xf>
    <xf numFmtId="2" fontId="25" fillId="0" borderId="20" xfId="0" applyNumberFormat="1" applyFont="1" applyFill="1" applyBorder="1" applyAlignment="1">
      <alignment horizontal="right" vertical="center" wrapText="1"/>
    </xf>
    <xf numFmtId="1" fontId="24" fillId="0" borderId="20" xfId="0" applyNumberFormat="1" applyFont="1" applyFill="1" applyBorder="1" applyAlignment="1">
      <alignment horizontal="right" vertical="center" wrapText="1"/>
    </xf>
    <xf numFmtId="2" fontId="24" fillId="0" borderId="2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2" fontId="20" fillId="0" borderId="26" xfId="0" applyNumberFormat="1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0" borderId="12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right" vertical="center" wrapText="1"/>
    </xf>
    <xf numFmtId="1" fontId="23" fillId="0" borderId="13" xfId="0" applyNumberFormat="1" applyFont="1" applyFill="1" applyBorder="1" applyAlignment="1">
      <alignment horizontal="right" vertical="center" wrapText="1"/>
    </xf>
    <xf numFmtId="1" fontId="23" fillId="0" borderId="22" xfId="0" applyNumberFormat="1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view="pageBreakPreview" zoomScale="60" zoomScaleNormal="80" zoomScalePage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" sqref="N1:O1"/>
    </sheetView>
  </sheetViews>
  <sheetFormatPr defaultRowHeight="18"/>
  <cols>
    <col min="1" max="1" width="9.140625" style="44" bestFit="1" customWidth="1"/>
    <col min="2" max="2" width="41.85546875" style="5" bestFit="1" customWidth="1"/>
    <col min="3" max="3" width="8.42578125" style="5" bestFit="1" customWidth="1"/>
    <col min="4" max="7" width="16.42578125" style="5" bestFit="1" customWidth="1"/>
    <col min="8" max="11" width="14.5703125" style="5" bestFit="1" customWidth="1"/>
    <col min="12" max="12" width="12.7109375" style="5" bestFit="1" customWidth="1"/>
    <col min="13" max="14" width="14.5703125" style="5" bestFit="1" customWidth="1"/>
    <col min="15" max="15" width="12.7109375" style="5" bestFit="1" customWidth="1"/>
    <col min="16" max="16384" width="9.140625" style="5"/>
  </cols>
  <sheetData>
    <row r="1" spans="1:15" ht="24" thickBot="1">
      <c r="N1" s="73"/>
      <c r="O1" s="73"/>
    </row>
    <row r="2" spans="1:15" s="22" customFormat="1" ht="31.5" customHeight="1">
      <c r="A2" s="78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 t="s">
        <v>0</v>
      </c>
      <c r="O2" s="81"/>
    </row>
    <row r="3" spans="1:15" s="22" customFormat="1" ht="99" customHeight="1">
      <c r="A3" s="68" t="s">
        <v>1</v>
      </c>
      <c r="B3" s="69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45" t="s">
        <v>15</v>
      </c>
    </row>
    <row r="4" spans="1:15" ht="36" customHeight="1">
      <c r="A4" s="46">
        <v>1</v>
      </c>
      <c r="B4" s="47" t="s">
        <v>16</v>
      </c>
      <c r="C4" s="10">
        <v>99</v>
      </c>
      <c r="D4" s="4">
        <v>5008.93</v>
      </c>
      <c r="E4" s="4">
        <v>3736.04</v>
      </c>
      <c r="F4" s="4">
        <v>3754.55</v>
      </c>
      <c r="G4" s="4">
        <v>1336.14</v>
      </c>
      <c r="H4" s="4">
        <v>284.32</v>
      </c>
      <c r="I4" s="4">
        <v>817.02</v>
      </c>
      <c r="J4" s="4">
        <v>614.66</v>
      </c>
      <c r="K4" s="4">
        <v>249.37</v>
      </c>
      <c r="L4" s="4">
        <v>0.42</v>
      </c>
      <c r="M4" s="4">
        <v>47.78</v>
      </c>
      <c r="N4" s="4">
        <v>159.87</v>
      </c>
      <c r="O4" s="1">
        <v>0</v>
      </c>
    </row>
    <row r="5" spans="1:15" ht="36" customHeight="1">
      <c r="A5" s="46">
        <v>2</v>
      </c>
      <c r="B5" s="47" t="s">
        <v>17</v>
      </c>
      <c r="C5" s="10">
        <v>181</v>
      </c>
      <c r="D5" s="4">
        <v>10546.75</v>
      </c>
      <c r="E5" s="4">
        <v>4462.7</v>
      </c>
      <c r="F5" s="4">
        <v>3480.1</v>
      </c>
      <c r="G5" s="4">
        <v>2173.86</v>
      </c>
      <c r="H5" s="4">
        <v>572.66999999999996</v>
      </c>
      <c r="I5" s="4">
        <v>1182.68</v>
      </c>
      <c r="J5" s="4">
        <v>735.95</v>
      </c>
      <c r="K5" s="4">
        <v>440.25</v>
      </c>
      <c r="L5" s="4">
        <v>0.39</v>
      </c>
      <c r="M5" s="4">
        <v>464.32</v>
      </c>
      <c r="N5" s="4">
        <v>137.57</v>
      </c>
      <c r="O5" s="1">
        <v>0</v>
      </c>
    </row>
    <row r="6" spans="1:15" ht="36" customHeight="1">
      <c r="A6" s="46">
        <v>3</v>
      </c>
      <c r="B6" s="47" t="s">
        <v>18</v>
      </c>
      <c r="C6" s="10">
        <v>134</v>
      </c>
      <c r="D6" s="4">
        <v>7604.93</v>
      </c>
      <c r="E6" s="4">
        <v>4130.43</v>
      </c>
      <c r="F6" s="4">
        <v>3531.79</v>
      </c>
      <c r="G6" s="4">
        <v>3160.32</v>
      </c>
      <c r="H6" s="4">
        <v>703.55</v>
      </c>
      <c r="I6" s="4">
        <v>1835.66</v>
      </c>
      <c r="J6" s="4">
        <v>856.31</v>
      </c>
      <c r="K6" s="4">
        <v>1365.87</v>
      </c>
      <c r="L6" s="4">
        <v>2.46</v>
      </c>
      <c r="M6" s="4">
        <v>309.68</v>
      </c>
      <c r="N6" s="4">
        <v>612.35</v>
      </c>
      <c r="O6" s="1">
        <v>0</v>
      </c>
    </row>
    <row r="7" spans="1:15" ht="36" customHeight="1">
      <c r="A7" s="46">
        <v>4</v>
      </c>
      <c r="B7" s="47" t="s">
        <v>19</v>
      </c>
      <c r="C7" s="10">
        <v>255</v>
      </c>
      <c r="D7" s="4">
        <v>15375.52</v>
      </c>
      <c r="E7" s="4">
        <v>11309.25</v>
      </c>
      <c r="F7" s="4">
        <v>8461.15</v>
      </c>
      <c r="G7" s="4">
        <v>4306.6000000000004</v>
      </c>
      <c r="H7" s="4">
        <v>1624.99</v>
      </c>
      <c r="I7" s="4">
        <v>2020.86</v>
      </c>
      <c r="J7" s="4">
        <v>1474.77</v>
      </c>
      <c r="K7" s="4">
        <v>837.75</v>
      </c>
      <c r="L7" s="4">
        <v>13.21</v>
      </c>
      <c r="M7" s="4">
        <v>179.09</v>
      </c>
      <c r="N7" s="4">
        <v>267.58999999999997</v>
      </c>
      <c r="O7" s="1">
        <v>5</v>
      </c>
    </row>
    <row r="8" spans="1:15" ht="36" customHeight="1">
      <c r="A8" s="46">
        <v>5</v>
      </c>
      <c r="B8" s="47" t="s">
        <v>20</v>
      </c>
      <c r="C8" s="10">
        <v>8</v>
      </c>
      <c r="D8" s="4">
        <v>319.86</v>
      </c>
      <c r="E8" s="4">
        <v>138.75</v>
      </c>
      <c r="F8" s="4">
        <v>138.75</v>
      </c>
      <c r="G8" s="4">
        <v>86.3</v>
      </c>
      <c r="H8" s="4">
        <v>0.59</v>
      </c>
      <c r="I8" s="4">
        <v>60.8</v>
      </c>
      <c r="J8" s="4">
        <v>60.8</v>
      </c>
      <c r="K8" s="4">
        <v>0</v>
      </c>
      <c r="L8" s="4">
        <v>0</v>
      </c>
      <c r="M8" s="4">
        <v>0</v>
      </c>
      <c r="N8" s="4">
        <v>0</v>
      </c>
      <c r="O8" s="1">
        <v>0</v>
      </c>
    </row>
    <row r="9" spans="1:15" ht="36" customHeight="1">
      <c r="A9" s="46">
        <v>6</v>
      </c>
      <c r="B9" s="47" t="s">
        <v>21</v>
      </c>
      <c r="C9" s="10">
        <v>180</v>
      </c>
      <c r="D9" s="4">
        <v>9352.51</v>
      </c>
      <c r="E9" s="4">
        <v>5650.15</v>
      </c>
      <c r="F9" s="4">
        <v>4263.1499999999996</v>
      </c>
      <c r="G9" s="4">
        <v>3518.27</v>
      </c>
      <c r="H9" s="4">
        <v>670.06</v>
      </c>
      <c r="I9" s="4">
        <v>2627.88</v>
      </c>
      <c r="J9" s="4">
        <v>1617.29</v>
      </c>
      <c r="K9" s="4">
        <v>196</v>
      </c>
      <c r="L9" s="4">
        <v>3.23</v>
      </c>
      <c r="M9" s="4">
        <v>40</v>
      </c>
      <c r="N9" s="4">
        <v>64.81</v>
      </c>
      <c r="O9" s="1">
        <v>0</v>
      </c>
    </row>
    <row r="10" spans="1:15" ht="36" customHeight="1">
      <c r="A10" s="46">
        <v>7</v>
      </c>
      <c r="B10" s="47" t="s">
        <v>22</v>
      </c>
      <c r="C10" s="10">
        <v>105</v>
      </c>
      <c r="D10" s="4">
        <v>3942.76</v>
      </c>
      <c r="E10" s="4">
        <v>4808.4799999999996</v>
      </c>
      <c r="F10" s="4">
        <v>1589.9</v>
      </c>
      <c r="G10" s="4">
        <v>1165.82</v>
      </c>
      <c r="H10" s="4">
        <v>411.59</v>
      </c>
      <c r="I10" s="4">
        <v>518.48</v>
      </c>
      <c r="J10" s="4">
        <v>445.63</v>
      </c>
      <c r="K10" s="4">
        <v>158.24</v>
      </c>
      <c r="L10" s="4">
        <v>3.57</v>
      </c>
      <c r="M10" s="4">
        <v>364</v>
      </c>
      <c r="N10" s="4">
        <v>291.66000000000003</v>
      </c>
      <c r="O10" s="1">
        <v>0</v>
      </c>
    </row>
    <row r="11" spans="1:15" ht="36" customHeight="1">
      <c r="A11" s="46">
        <v>8</v>
      </c>
      <c r="B11" s="47" t="s">
        <v>23</v>
      </c>
      <c r="C11" s="10">
        <v>57</v>
      </c>
      <c r="D11" s="4">
        <v>2871.56</v>
      </c>
      <c r="E11" s="4">
        <v>2623.16</v>
      </c>
      <c r="F11" s="4">
        <v>1738.53</v>
      </c>
      <c r="G11" s="4">
        <v>633.87</v>
      </c>
      <c r="H11" s="4">
        <v>172.06</v>
      </c>
      <c r="I11" s="4">
        <v>385.34</v>
      </c>
      <c r="J11" s="4">
        <v>320.25</v>
      </c>
      <c r="K11" s="4">
        <v>75.28</v>
      </c>
      <c r="L11" s="4">
        <v>0.01</v>
      </c>
      <c r="M11" s="4">
        <v>112.29</v>
      </c>
      <c r="N11" s="4">
        <v>26.42</v>
      </c>
      <c r="O11" s="1">
        <v>0</v>
      </c>
    </row>
    <row r="12" spans="1:15" ht="36" customHeight="1">
      <c r="A12" s="46">
        <v>9</v>
      </c>
      <c r="B12" s="47" t="s">
        <v>24</v>
      </c>
      <c r="C12" s="10">
        <v>22</v>
      </c>
      <c r="D12" s="4">
        <v>328.38</v>
      </c>
      <c r="E12" s="4">
        <v>211.47</v>
      </c>
      <c r="F12" s="4">
        <v>211.47</v>
      </c>
      <c r="G12" s="4">
        <v>127.52</v>
      </c>
      <c r="H12" s="4">
        <v>9.5500000000000007</v>
      </c>
      <c r="I12" s="4">
        <v>70.31</v>
      </c>
      <c r="J12" s="4">
        <v>68.010000000000005</v>
      </c>
      <c r="K12" s="4">
        <v>6.95</v>
      </c>
      <c r="L12" s="4">
        <v>0.09</v>
      </c>
      <c r="M12" s="4">
        <v>19.02</v>
      </c>
      <c r="N12" s="4">
        <v>4.01</v>
      </c>
      <c r="O12" s="1">
        <v>0</v>
      </c>
    </row>
    <row r="13" spans="1:15" ht="36" customHeight="1">
      <c r="A13" s="46">
        <v>10</v>
      </c>
      <c r="B13" s="47" t="s">
        <v>25</v>
      </c>
      <c r="C13" s="10">
        <v>112</v>
      </c>
      <c r="D13" s="4">
        <v>4568.7</v>
      </c>
      <c r="E13" s="4">
        <v>2408.89</v>
      </c>
      <c r="F13" s="4">
        <v>1452.21</v>
      </c>
      <c r="G13" s="4">
        <v>937.23</v>
      </c>
      <c r="H13" s="4">
        <v>281.64</v>
      </c>
      <c r="I13" s="4">
        <v>515.36</v>
      </c>
      <c r="J13" s="4">
        <v>436.27</v>
      </c>
      <c r="K13" s="4">
        <v>332.32</v>
      </c>
      <c r="L13" s="4">
        <v>0.69</v>
      </c>
      <c r="M13" s="4">
        <v>97.8</v>
      </c>
      <c r="N13" s="4">
        <v>48.05</v>
      </c>
      <c r="O13" s="1">
        <v>0</v>
      </c>
    </row>
    <row r="14" spans="1:15" ht="36" customHeight="1">
      <c r="A14" s="46">
        <v>11</v>
      </c>
      <c r="B14" s="47" t="s">
        <v>26</v>
      </c>
      <c r="C14" s="10">
        <v>130</v>
      </c>
      <c r="D14" s="4">
        <v>7066.15</v>
      </c>
      <c r="E14" s="4">
        <v>2254.9</v>
      </c>
      <c r="F14" s="4">
        <v>2254.9</v>
      </c>
      <c r="G14" s="4">
        <v>1418.95</v>
      </c>
      <c r="H14" s="4">
        <v>430.83</v>
      </c>
      <c r="I14" s="4">
        <v>639.73</v>
      </c>
      <c r="J14" s="4">
        <v>369.49</v>
      </c>
      <c r="K14" s="4">
        <v>3.25</v>
      </c>
      <c r="L14" s="4">
        <v>2.02</v>
      </c>
      <c r="M14" s="4">
        <v>752.3</v>
      </c>
      <c r="N14" s="4">
        <v>1120.2</v>
      </c>
      <c r="O14" s="1">
        <v>0</v>
      </c>
    </row>
    <row r="15" spans="1:15" ht="36" customHeight="1">
      <c r="A15" s="46">
        <v>12</v>
      </c>
      <c r="B15" s="47" t="s">
        <v>27</v>
      </c>
      <c r="C15" s="10">
        <v>64</v>
      </c>
      <c r="D15" s="4">
        <v>3972.06</v>
      </c>
      <c r="E15" s="4">
        <v>5100.59</v>
      </c>
      <c r="F15" s="4">
        <v>1854.03</v>
      </c>
      <c r="G15" s="4">
        <v>1078.0999999999999</v>
      </c>
      <c r="H15" s="4">
        <v>151.99</v>
      </c>
      <c r="I15" s="4">
        <v>750.86</v>
      </c>
      <c r="J15" s="4">
        <v>680.21</v>
      </c>
      <c r="K15" s="4">
        <v>183.26</v>
      </c>
      <c r="L15" s="4">
        <v>0.01</v>
      </c>
      <c r="M15" s="4">
        <v>134.29</v>
      </c>
      <c r="N15" s="4">
        <v>49.39</v>
      </c>
      <c r="O15" s="1">
        <v>0</v>
      </c>
    </row>
    <row r="16" spans="1:15" ht="36" customHeight="1">
      <c r="A16" s="46">
        <v>13</v>
      </c>
      <c r="B16" s="47" t="s">
        <v>28</v>
      </c>
      <c r="C16" s="10">
        <v>18</v>
      </c>
      <c r="D16" s="4">
        <v>748.17</v>
      </c>
      <c r="E16" s="4">
        <v>1767.95</v>
      </c>
      <c r="F16" s="4">
        <v>899.47</v>
      </c>
      <c r="G16" s="4">
        <v>857.99</v>
      </c>
      <c r="H16" s="4">
        <v>13.67</v>
      </c>
      <c r="I16" s="4">
        <v>790.63</v>
      </c>
      <c r="J16" s="4">
        <v>790.63</v>
      </c>
      <c r="K16" s="4">
        <v>0</v>
      </c>
      <c r="L16" s="4">
        <v>0</v>
      </c>
      <c r="M16" s="4">
        <v>0</v>
      </c>
      <c r="N16" s="4">
        <v>0</v>
      </c>
      <c r="O16" s="1">
        <v>0</v>
      </c>
    </row>
    <row r="17" spans="1:15" ht="36" customHeight="1">
      <c r="A17" s="46">
        <v>14</v>
      </c>
      <c r="B17" s="47" t="s">
        <v>29</v>
      </c>
      <c r="C17" s="10">
        <v>175</v>
      </c>
      <c r="D17" s="4">
        <v>6949.29</v>
      </c>
      <c r="E17" s="4">
        <v>4927.87</v>
      </c>
      <c r="F17" s="4">
        <v>4927.87</v>
      </c>
      <c r="G17" s="4">
        <v>2316.3000000000002</v>
      </c>
      <c r="H17" s="4">
        <v>722.31</v>
      </c>
      <c r="I17" s="4">
        <v>1338.4</v>
      </c>
      <c r="J17" s="4">
        <v>1135.3900000000001</v>
      </c>
      <c r="K17" s="4">
        <v>545.66</v>
      </c>
      <c r="L17" s="4">
        <v>0.12</v>
      </c>
      <c r="M17" s="4">
        <v>437.49</v>
      </c>
      <c r="N17" s="4">
        <v>163.49</v>
      </c>
      <c r="O17" s="1">
        <v>0</v>
      </c>
    </row>
    <row r="18" spans="1:15" ht="36" customHeight="1">
      <c r="A18" s="46">
        <v>15</v>
      </c>
      <c r="B18" s="47" t="s">
        <v>30</v>
      </c>
      <c r="C18" s="10">
        <v>872</v>
      </c>
      <c r="D18" s="4">
        <v>105698.63</v>
      </c>
      <c r="E18" s="4">
        <v>60725.64</v>
      </c>
      <c r="F18" s="4">
        <v>29178.18</v>
      </c>
      <c r="G18" s="4">
        <v>12111.13</v>
      </c>
      <c r="H18" s="70">
        <v>3908.97</v>
      </c>
      <c r="I18" s="70">
        <v>6727.09</v>
      </c>
      <c r="J18" s="4">
        <v>2560.29</v>
      </c>
      <c r="K18" s="4">
        <v>2976.98</v>
      </c>
      <c r="L18" s="4">
        <v>8.5</v>
      </c>
      <c r="M18" s="4">
        <v>3239.72</v>
      </c>
      <c r="N18" s="4">
        <v>2075.9299999999998</v>
      </c>
      <c r="O18" s="1">
        <v>0</v>
      </c>
    </row>
    <row r="19" spans="1:15" ht="36" customHeight="1">
      <c r="A19" s="46">
        <v>16</v>
      </c>
      <c r="B19" s="47" t="s">
        <v>31</v>
      </c>
      <c r="C19" s="10">
        <v>110</v>
      </c>
      <c r="D19" s="4">
        <v>4071.88</v>
      </c>
      <c r="E19" s="4">
        <v>3374.21</v>
      </c>
      <c r="F19" s="4">
        <v>1426.71</v>
      </c>
      <c r="G19" s="4">
        <v>982.89</v>
      </c>
      <c r="H19" s="4">
        <v>372.19</v>
      </c>
      <c r="I19" s="4">
        <v>288.11</v>
      </c>
      <c r="J19" s="4">
        <v>184.03</v>
      </c>
      <c r="K19" s="4">
        <v>201.45</v>
      </c>
      <c r="L19" s="4">
        <v>4.8099999999999996</v>
      </c>
      <c r="M19" s="4">
        <v>302.75</v>
      </c>
      <c r="N19" s="4">
        <v>131.63</v>
      </c>
      <c r="O19" s="1">
        <v>0</v>
      </c>
    </row>
    <row r="20" spans="1:15" ht="36" customHeight="1">
      <c r="A20" s="46">
        <v>17</v>
      </c>
      <c r="B20" s="47" t="s">
        <v>32</v>
      </c>
      <c r="C20" s="10">
        <v>249</v>
      </c>
      <c r="D20" s="4">
        <v>16074.87</v>
      </c>
      <c r="E20" s="4">
        <v>9749.91</v>
      </c>
      <c r="F20" s="4">
        <v>6444.86</v>
      </c>
      <c r="G20" s="4">
        <v>3926.46</v>
      </c>
      <c r="H20" s="4">
        <v>1438.84</v>
      </c>
      <c r="I20" s="4">
        <v>1878.02</v>
      </c>
      <c r="J20" s="4">
        <v>841.72</v>
      </c>
      <c r="K20" s="4">
        <v>1511.47</v>
      </c>
      <c r="L20" s="4">
        <v>3.12</v>
      </c>
      <c r="M20" s="4">
        <v>779.69619999999998</v>
      </c>
      <c r="N20" s="4">
        <v>468.76</v>
      </c>
      <c r="O20" s="1">
        <v>387.1</v>
      </c>
    </row>
    <row r="21" spans="1:15" ht="36" customHeight="1">
      <c r="A21" s="46">
        <v>18</v>
      </c>
      <c r="B21" s="47" t="s">
        <v>68</v>
      </c>
      <c r="C21" s="10">
        <v>136</v>
      </c>
      <c r="D21" s="4">
        <v>15182.54</v>
      </c>
      <c r="E21" s="4">
        <v>5552.83</v>
      </c>
      <c r="F21" s="4">
        <v>5552.83</v>
      </c>
      <c r="G21" s="4">
        <v>2978.83</v>
      </c>
      <c r="H21" s="4">
        <v>619.99</v>
      </c>
      <c r="I21" s="4">
        <v>1719.87</v>
      </c>
      <c r="J21" s="4">
        <v>1241</v>
      </c>
      <c r="K21" s="4">
        <v>672</v>
      </c>
      <c r="L21" s="4">
        <v>4.0999999999999996</v>
      </c>
      <c r="M21" s="4">
        <v>481.99</v>
      </c>
      <c r="N21" s="4">
        <v>199.01</v>
      </c>
      <c r="O21" s="1">
        <v>430.65</v>
      </c>
    </row>
    <row r="22" spans="1:15" ht="36" customHeight="1">
      <c r="A22" s="46">
        <v>19</v>
      </c>
      <c r="B22" s="47" t="s">
        <v>33</v>
      </c>
      <c r="C22" s="10">
        <v>135</v>
      </c>
      <c r="D22" s="4">
        <v>6200.49</v>
      </c>
      <c r="E22" s="4">
        <v>2422.81</v>
      </c>
      <c r="F22" s="4">
        <v>2083.69</v>
      </c>
      <c r="G22" s="4">
        <v>1839.9</v>
      </c>
      <c r="H22" s="4">
        <v>609.54</v>
      </c>
      <c r="I22" s="4">
        <v>786.3</v>
      </c>
      <c r="J22" s="4">
        <v>517.13</v>
      </c>
      <c r="K22" s="4">
        <v>574.74</v>
      </c>
      <c r="L22" s="4">
        <v>2.5299999999999998</v>
      </c>
      <c r="M22" s="4">
        <v>488.89</v>
      </c>
      <c r="N22" s="4">
        <v>301.98</v>
      </c>
      <c r="O22" s="1">
        <v>0</v>
      </c>
    </row>
    <row r="23" spans="1:15" ht="36" customHeight="1">
      <c r="A23" s="46">
        <v>20</v>
      </c>
      <c r="B23" s="47" t="s">
        <v>34</v>
      </c>
      <c r="C23" s="10">
        <v>35</v>
      </c>
      <c r="D23" s="4">
        <v>1790.37</v>
      </c>
      <c r="E23" s="4">
        <v>664.67</v>
      </c>
      <c r="F23" s="4">
        <v>664.67</v>
      </c>
      <c r="G23" s="4">
        <v>335.52</v>
      </c>
      <c r="H23" s="4">
        <v>54.81</v>
      </c>
      <c r="I23" s="4">
        <v>67.709999999999994</v>
      </c>
      <c r="J23" s="4">
        <v>44.84</v>
      </c>
      <c r="K23" s="4">
        <v>75.53</v>
      </c>
      <c r="L23" s="4">
        <v>0</v>
      </c>
      <c r="M23" s="4">
        <v>208.76</v>
      </c>
      <c r="N23" s="4">
        <v>722.18</v>
      </c>
      <c r="O23" s="1">
        <v>0</v>
      </c>
    </row>
    <row r="24" spans="1:15" s="22" customFormat="1" ht="36" customHeight="1">
      <c r="A24" s="74" t="s">
        <v>35</v>
      </c>
      <c r="B24" s="75"/>
      <c r="C24" s="11">
        <f>SUM(C4:C23)</f>
        <v>3077</v>
      </c>
      <c r="D24" s="7">
        <f t="shared" ref="D24:O24" si="0">SUM(D4:D23)</f>
        <v>227674.35</v>
      </c>
      <c r="E24" s="7">
        <f t="shared" si="0"/>
        <v>136020.70000000004</v>
      </c>
      <c r="F24" s="7">
        <f t="shared" si="0"/>
        <v>83908.810000000012</v>
      </c>
      <c r="G24" s="7">
        <f t="shared" si="0"/>
        <v>45292</v>
      </c>
      <c r="H24" s="7">
        <f t="shared" si="0"/>
        <v>13054.159999999998</v>
      </c>
      <c r="I24" s="7">
        <f t="shared" si="0"/>
        <v>25021.109999999997</v>
      </c>
      <c r="J24" s="7">
        <f t="shared" si="0"/>
        <v>14994.67</v>
      </c>
      <c r="K24" s="7">
        <f t="shared" si="0"/>
        <v>10406.370000000001</v>
      </c>
      <c r="L24" s="7">
        <f t="shared" si="0"/>
        <v>49.280000000000008</v>
      </c>
      <c r="M24" s="7">
        <f t="shared" si="0"/>
        <v>8459.8661999999986</v>
      </c>
      <c r="N24" s="7">
        <f t="shared" si="0"/>
        <v>6844.9000000000015</v>
      </c>
      <c r="O24" s="2">
        <f t="shared" si="0"/>
        <v>822.75</v>
      </c>
    </row>
    <row r="25" spans="1:15" ht="36" customHeight="1">
      <c r="A25" s="46">
        <v>21</v>
      </c>
      <c r="B25" s="47" t="s">
        <v>36</v>
      </c>
      <c r="C25" s="10">
        <v>163</v>
      </c>
      <c r="D25" s="4">
        <v>17603.55</v>
      </c>
      <c r="E25" s="4">
        <v>12234.54</v>
      </c>
      <c r="F25" s="4">
        <v>12234.54</v>
      </c>
      <c r="G25" s="4">
        <v>8514.58</v>
      </c>
      <c r="H25" s="4">
        <v>2226.4</v>
      </c>
      <c r="I25" s="4">
        <v>5136.18</v>
      </c>
      <c r="J25" s="4">
        <v>2064.8200000000002</v>
      </c>
      <c r="K25" s="4">
        <v>312.68</v>
      </c>
      <c r="L25" s="4">
        <v>0.39</v>
      </c>
      <c r="M25" s="4">
        <v>342.36</v>
      </c>
      <c r="N25" s="4">
        <v>975.78</v>
      </c>
      <c r="O25" s="1">
        <v>0</v>
      </c>
    </row>
    <row r="26" spans="1:15" ht="36" customHeight="1">
      <c r="A26" s="46">
        <v>22</v>
      </c>
      <c r="B26" s="47" t="s">
        <v>70</v>
      </c>
      <c r="C26" s="10">
        <v>165</v>
      </c>
      <c r="D26" s="4">
        <v>1114.3900000000001</v>
      </c>
      <c r="E26" s="4">
        <v>1063.5899999999999</v>
      </c>
      <c r="F26" s="4">
        <v>1063.5899999999999</v>
      </c>
      <c r="G26" s="4">
        <v>1063.5899999999999</v>
      </c>
      <c r="H26" s="4">
        <v>809.84</v>
      </c>
      <c r="I26" s="4">
        <v>701.79</v>
      </c>
      <c r="J26" s="4">
        <v>246.52</v>
      </c>
      <c r="K26" s="4">
        <v>802.52</v>
      </c>
      <c r="L26" s="4">
        <v>0</v>
      </c>
      <c r="M26" s="4">
        <v>810.59</v>
      </c>
      <c r="N26" s="4">
        <v>157.34</v>
      </c>
      <c r="O26" s="1">
        <v>0</v>
      </c>
    </row>
    <row r="27" spans="1:15" ht="36" customHeight="1">
      <c r="A27" s="46">
        <v>23</v>
      </c>
      <c r="B27" s="47" t="s">
        <v>66</v>
      </c>
      <c r="C27" s="10">
        <v>1</v>
      </c>
      <c r="D27" s="4">
        <v>14.64</v>
      </c>
      <c r="E27" s="4">
        <v>22.09</v>
      </c>
      <c r="F27" s="4">
        <v>22.09</v>
      </c>
      <c r="G27" s="4">
        <v>8.91</v>
      </c>
      <c r="H27" s="4">
        <v>0.92</v>
      </c>
      <c r="I27" s="4">
        <v>7.59</v>
      </c>
      <c r="J27" s="4">
        <v>0</v>
      </c>
      <c r="K27" s="4">
        <v>0.67</v>
      </c>
      <c r="L27" s="4">
        <v>0</v>
      </c>
      <c r="M27" s="4">
        <v>1.21</v>
      </c>
      <c r="N27" s="4">
        <v>0</v>
      </c>
      <c r="O27" s="1">
        <v>0</v>
      </c>
    </row>
    <row r="28" spans="1:15" ht="36" customHeight="1">
      <c r="A28" s="46">
        <v>24</v>
      </c>
      <c r="B28" s="47" t="s">
        <v>64</v>
      </c>
      <c r="C28" s="10">
        <v>38</v>
      </c>
      <c r="D28" s="4">
        <v>1474.88</v>
      </c>
      <c r="E28" s="4">
        <v>1153.71</v>
      </c>
      <c r="F28" s="4">
        <v>1153.71</v>
      </c>
      <c r="G28" s="4">
        <v>895.33</v>
      </c>
      <c r="H28" s="4">
        <v>519.65</v>
      </c>
      <c r="I28" s="4">
        <v>334.16</v>
      </c>
      <c r="J28" s="4">
        <v>305.63</v>
      </c>
      <c r="K28" s="4">
        <v>432.69</v>
      </c>
      <c r="L28" s="4">
        <v>0</v>
      </c>
      <c r="M28" s="4">
        <v>211.34</v>
      </c>
      <c r="N28" s="4">
        <v>0.4</v>
      </c>
      <c r="O28" s="1">
        <v>0</v>
      </c>
    </row>
    <row r="29" spans="1:15" ht="36" customHeight="1">
      <c r="A29" s="46">
        <v>25</v>
      </c>
      <c r="B29" s="47" t="s">
        <v>37</v>
      </c>
      <c r="C29" s="10">
        <v>25</v>
      </c>
      <c r="D29" s="4">
        <v>716.01</v>
      </c>
      <c r="E29" s="4">
        <v>562.44000000000005</v>
      </c>
      <c r="F29" s="4">
        <v>562.44000000000005</v>
      </c>
      <c r="G29" s="4">
        <v>273.22000000000003</v>
      </c>
      <c r="H29" s="4">
        <v>117.83</v>
      </c>
      <c r="I29" s="4">
        <v>149.16</v>
      </c>
      <c r="J29" s="4">
        <v>134.91</v>
      </c>
      <c r="K29" s="4">
        <v>0</v>
      </c>
      <c r="L29" s="4">
        <v>0</v>
      </c>
      <c r="M29" s="4">
        <v>16.510000000000002</v>
      </c>
      <c r="N29" s="4">
        <v>0</v>
      </c>
      <c r="O29" s="1">
        <v>0</v>
      </c>
    </row>
    <row r="30" spans="1:15" ht="36" customHeight="1">
      <c r="A30" s="46">
        <v>26</v>
      </c>
      <c r="B30" s="47" t="s">
        <v>38</v>
      </c>
      <c r="C30" s="10">
        <v>147</v>
      </c>
      <c r="D30" s="4">
        <v>12824.98</v>
      </c>
      <c r="E30" s="4">
        <v>11796.89</v>
      </c>
      <c r="F30" s="4">
        <v>10033.84</v>
      </c>
      <c r="G30" s="4">
        <v>2434.8000000000002</v>
      </c>
      <c r="H30" s="4">
        <v>780.03</v>
      </c>
      <c r="I30" s="4">
        <v>1528.34</v>
      </c>
      <c r="J30" s="4">
        <v>126.44</v>
      </c>
      <c r="K30" s="4">
        <v>802.98</v>
      </c>
      <c r="L30" s="4">
        <v>0</v>
      </c>
      <c r="M30" s="4">
        <v>910.23</v>
      </c>
      <c r="N30" s="4">
        <v>25.12</v>
      </c>
      <c r="O30" s="1">
        <v>0</v>
      </c>
    </row>
    <row r="31" spans="1:15" ht="36" customHeight="1">
      <c r="A31" s="46">
        <v>27</v>
      </c>
      <c r="B31" s="47" t="s">
        <v>39</v>
      </c>
      <c r="C31" s="10">
        <v>141</v>
      </c>
      <c r="D31" s="4">
        <v>12314.43</v>
      </c>
      <c r="E31" s="4">
        <v>8725.02</v>
      </c>
      <c r="F31" s="4">
        <v>8478.02</v>
      </c>
      <c r="G31" s="4">
        <v>2524.7673</v>
      </c>
      <c r="H31" s="4">
        <v>736.76</v>
      </c>
      <c r="I31" s="4">
        <v>1283.54</v>
      </c>
      <c r="J31" s="4">
        <v>0</v>
      </c>
      <c r="K31" s="4">
        <v>621.41</v>
      </c>
      <c r="L31" s="4">
        <v>0</v>
      </c>
      <c r="M31" s="4">
        <v>1516.02</v>
      </c>
      <c r="N31" s="4">
        <v>136.96</v>
      </c>
      <c r="O31" s="1">
        <v>0</v>
      </c>
    </row>
    <row r="32" spans="1:15" ht="36" customHeight="1">
      <c r="A32" s="46">
        <v>28</v>
      </c>
      <c r="B32" s="47" t="s">
        <v>69</v>
      </c>
      <c r="C32" s="10">
        <v>75</v>
      </c>
      <c r="D32" s="4">
        <v>4389.74</v>
      </c>
      <c r="E32" s="4">
        <v>3197.23</v>
      </c>
      <c r="F32" s="4">
        <v>1856.3</v>
      </c>
      <c r="G32" s="4">
        <v>1408.58</v>
      </c>
      <c r="H32" s="4">
        <v>400.68</v>
      </c>
      <c r="I32" s="4">
        <v>681.35</v>
      </c>
      <c r="J32" s="4">
        <v>551.85</v>
      </c>
      <c r="K32" s="4">
        <v>406.25</v>
      </c>
      <c r="L32" s="4">
        <v>7.0000000000000007E-2</v>
      </c>
      <c r="M32" s="4">
        <v>229.88</v>
      </c>
      <c r="N32" s="4">
        <v>72.88</v>
      </c>
      <c r="O32" s="1">
        <v>0</v>
      </c>
    </row>
    <row r="33" spans="1:15" ht="36" customHeight="1">
      <c r="A33" s="46">
        <v>29</v>
      </c>
      <c r="B33" s="47" t="s">
        <v>40</v>
      </c>
      <c r="C33" s="10">
        <v>46</v>
      </c>
      <c r="D33" s="4">
        <v>3062.58</v>
      </c>
      <c r="E33" s="4">
        <v>4313.84</v>
      </c>
      <c r="F33" s="4">
        <v>4313.8379999999997</v>
      </c>
      <c r="G33" s="4">
        <v>2797.71</v>
      </c>
      <c r="H33" s="4">
        <v>1543.45</v>
      </c>
      <c r="I33" s="4">
        <v>1255</v>
      </c>
      <c r="J33" s="4">
        <v>1239.4100000000001</v>
      </c>
      <c r="K33" s="4">
        <v>3149.2</v>
      </c>
      <c r="L33" s="4">
        <v>0</v>
      </c>
      <c r="M33" s="4">
        <v>233.54470000000001</v>
      </c>
      <c r="N33" s="4">
        <v>35.620600000000003</v>
      </c>
      <c r="O33" s="1">
        <v>0</v>
      </c>
    </row>
    <row r="34" spans="1:15" ht="36" customHeight="1">
      <c r="A34" s="46">
        <v>30</v>
      </c>
      <c r="B34" s="47" t="s">
        <v>41</v>
      </c>
      <c r="C34" s="10">
        <v>8</v>
      </c>
      <c r="D34" s="4">
        <v>384.63</v>
      </c>
      <c r="E34" s="4">
        <v>579.86</v>
      </c>
      <c r="F34" s="4">
        <v>579.86</v>
      </c>
      <c r="G34" s="4">
        <v>140.61000000000001</v>
      </c>
      <c r="H34" s="4">
        <v>26.1</v>
      </c>
      <c r="I34" s="4">
        <v>154.54</v>
      </c>
      <c r="J34" s="4">
        <v>162.31</v>
      </c>
      <c r="K34" s="4">
        <v>0</v>
      </c>
      <c r="L34" s="4">
        <v>0</v>
      </c>
      <c r="M34" s="4">
        <v>0.12</v>
      </c>
      <c r="N34" s="4">
        <v>0.21</v>
      </c>
      <c r="O34" s="1">
        <v>0</v>
      </c>
    </row>
    <row r="35" spans="1:15" ht="36" customHeight="1">
      <c r="A35" s="46">
        <v>31</v>
      </c>
      <c r="B35" s="47" t="s">
        <v>42</v>
      </c>
      <c r="C35" s="10">
        <v>5</v>
      </c>
      <c r="D35" s="4">
        <v>159.25</v>
      </c>
      <c r="E35" s="4">
        <v>74.56</v>
      </c>
      <c r="F35" s="4">
        <v>74.56</v>
      </c>
      <c r="G35" s="4">
        <v>8.7799999999999994</v>
      </c>
      <c r="H35" s="4">
        <v>2.91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1">
        <v>0</v>
      </c>
    </row>
    <row r="36" spans="1:15" ht="36" customHeight="1">
      <c r="A36" s="46">
        <v>32</v>
      </c>
      <c r="B36" s="47" t="s">
        <v>43</v>
      </c>
      <c r="C36" s="10">
        <v>18</v>
      </c>
      <c r="D36" s="4">
        <v>1146.51</v>
      </c>
      <c r="E36" s="4">
        <v>651.17999999999995</v>
      </c>
      <c r="F36" s="4">
        <v>651.17999999999995</v>
      </c>
      <c r="G36" s="4">
        <v>520.69000000000005</v>
      </c>
      <c r="H36" s="4">
        <v>110.14</v>
      </c>
      <c r="I36" s="4">
        <v>407.37</v>
      </c>
      <c r="J36" s="4">
        <v>0</v>
      </c>
      <c r="K36" s="4">
        <v>122.02</v>
      </c>
      <c r="L36" s="4">
        <v>0</v>
      </c>
      <c r="M36" s="4">
        <v>0</v>
      </c>
      <c r="N36" s="4">
        <v>10.46</v>
      </c>
      <c r="O36" s="1">
        <v>0</v>
      </c>
    </row>
    <row r="37" spans="1:15" ht="36" customHeight="1">
      <c r="A37" s="46">
        <v>33</v>
      </c>
      <c r="B37" s="47" t="s">
        <v>44</v>
      </c>
      <c r="C37" s="10">
        <v>5</v>
      </c>
      <c r="D37" s="4">
        <v>66.44</v>
      </c>
      <c r="E37" s="4">
        <v>51.9</v>
      </c>
      <c r="F37" s="4">
        <v>51.9</v>
      </c>
      <c r="G37" s="4">
        <v>7.8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1">
        <v>0</v>
      </c>
    </row>
    <row r="38" spans="1:15" ht="36" customHeight="1">
      <c r="A38" s="46">
        <v>34</v>
      </c>
      <c r="B38" s="47" t="s">
        <v>74</v>
      </c>
      <c r="C38" s="10">
        <v>2</v>
      </c>
      <c r="D38" s="4">
        <v>200.13</v>
      </c>
      <c r="E38" s="4">
        <v>975.56</v>
      </c>
      <c r="F38" s="4">
        <v>975.57</v>
      </c>
      <c r="G38" s="4">
        <v>555.86</v>
      </c>
      <c r="H38" s="4">
        <v>296.36</v>
      </c>
      <c r="I38" s="4">
        <v>32.06</v>
      </c>
      <c r="J38" s="4">
        <v>0</v>
      </c>
      <c r="K38" s="4">
        <v>0</v>
      </c>
      <c r="L38" s="4">
        <v>0</v>
      </c>
      <c r="M38" s="4">
        <v>388.43</v>
      </c>
      <c r="N38" s="4">
        <v>0</v>
      </c>
      <c r="O38" s="1">
        <v>0</v>
      </c>
    </row>
    <row r="39" spans="1:15" ht="36" customHeight="1">
      <c r="A39" s="46">
        <v>35</v>
      </c>
      <c r="B39" s="47" t="s">
        <v>67</v>
      </c>
      <c r="C39" s="10">
        <v>1</v>
      </c>
      <c r="D39" s="4">
        <v>72.38</v>
      </c>
      <c r="E39" s="4">
        <v>12.66</v>
      </c>
      <c r="F39" s="4">
        <v>12.66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1">
        <v>0</v>
      </c>
    </row>
    <row r="40" spans="1:15" ht="36" customHeight="1">
      <c r="A40" s="46">
        <v>36</v>
      </c>
      <c r="B40" s="47" t="s">
        <v>45</v>
      </c>
      <c r="C40" s="10">
        <v>3</v>
      </c>
      <c r="D40" s="4">
        <v>98.27</v>
      </c>
      <c r="E40" s="4">
        <v>407.42</v>
      </c>
      <c r="F40" s="4">
        <v>407.42</v>
      </c>
      <c r="G40" s="4">
        <v>134.93</v>
      </c>
      <c r="H40" s="4">
        <v>7.34</v>
      </c>
      <c r="I40" s="4">
        <v>25.94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1">
        <v>0</v>
      </c>
    </row>
    <row r="41" spans="1:15" ht="36" customHeight="1">
      <c r="A41" s="46">
        <v>37</v>
      </c>
      <c r="B41" s="47" t="s">
        <v>65</v>
      </c>
      <c r="C41" s="10">
        <v>6</v>
      </c>
      <c r="D41" s="4">
        <v>2403.67</v>
      </c>
      <c r="E41" s="4">
        <v>3252.3</v>
      </c>
      <c r="F41" s="4">
        <v>1905.04</v>
      </c>
      <c r="G41" s="4">
        <v>443.63</v>
      </c>
      <c r="H41" s="4">
        <v>351.65</v>
      </c>
      <c r="I41" s="4">
        <v>87.4</v>
      </c>
      <c r="J41" s="4">
        <v>27.91</v>
      </c>
      <c r="K41" s="4">
        <v>293.05</v>
      </c>
      <c r="L41" s="4">
        <v>0</v>
      </c>
      <c r="M41" s="4">
        <v>292.7</v>
      </c>
      <c r="N41" s="4">
        <v>0</v>
      </c>
      <c r="O41" s="1">
        <v>0</v>
      </c>
    </row>
    <row r="42" spans="1:15" s="22" customFormat="1" ht="36" customHeight="1">
      <c r="A42" s="74" t="s">
        <v>46</v>
      </c>
      <c r="B42" s="75"/>
      <c r="C42" s="11">
        <f>SUM(C25:C41)</f>
        <v>849</v>
      </c>
      <c r="D42" s="7">
        <f t="shared" ref="D42:O42" si="1">SUM(D25:D41)</f>
        <v>58046.479999999989</v>
      </c>
      <c r="E42" s="7">
        <f t="shared" si="1"/>
        <v>49074.790000000008</v>
      </c>
      <c r="F42" s="7">
        <f t="shared" si="1"/>
        <v>44376.558000000005</v>
      </c>
      <c r="G42" s="7">
        <f t="shared" si="1"/>
        <v>21733.7873</v>
      </c>
      <c r="H42" s="7">
        <f t="shared" si="1"/>
        <v>7930.06</v>
      </c>
      <c r="I42" s="7">
        <f t="shared" si="1"/>
        <v>11784.420000000002</v>
      </c>
      <c r="J42" s="7">
        <f t="shared" si="1"/>
        <v>4859.8</v>
      </c>
      <c r="K42" s="7">
        <f t="shared" si="1"/>
        <v>6943.47</v>
      </c>
      <c r="L42" s="7">
        <f t="shared" si="1"/>
        <v>0.46</v>
      </c>
      <c r="M42" s="7">
        <f t="shared" si="1"/>
        <v>4952.9346999999998</v>
      </c>
      <c r="N42" s="7">
        <f t="shared" si="1"/>
        <v>1414.7706000000001</v>
      </c>
      <c r="O42" s="2">
        <f t="shared" si="1"/>
        <v>0</v>
      </c>
    </row>
    <row r="43" spans="1:15" ht="36" customHeight="1">
      <c r="A43" s="46">
        <v>38</v>
      </c>
      <c r="B43" s="47" t="s">
        <v>53</v>
      </c>
      <c r="C43" s="10">
        <v>549</v>
      </c>
      <c r="D43" s="4">
        <v>11296.41</v>
      </c>
      <c r="E43" s="4">
        <v>4882.71</v>
      </c>
      <c r="F43" s="4">
        <v>4882.71</v>
      </c>
      <c r="G43" s="4">
        <v>4215.53</v>
      </c>
      <c r="H43" s="4">
        <v>1785.3</v>
      </c>
      <c r="I43" s="4">
        <v>1262.05</v>
      </c>
      <c r="J43" s="4">
        <v>610.4</v>
      </c>
      <c r="K43" s="4">
        <v>1731.32</v>
      </c>
      <c r="L43" s="4">
        <v>1159.94</v>
      </c>
      <c r="M43" s="4">
        <v>956.78</v>
      </c>
      <c r="N43" s="4">
        <v>494.49</v>
      </c>
      <c r="O43" s="1">
        <v>1816.28</v>
      </c>
    </row>
    <row r="44" spans="1:15" ht="36" customHeight="1">
      <c r="A44" s="46">
        <v>39</v>
      </c>
      <c r="B44" s="47" t="s">
        <v>47</v>
      </c>
      <c r="C44" s="10">
        <v>438</v>
      </c>
      <c r="D44" s="4">
        <v>6496.15</v>
      </c>
      <c r="E44" s="4">
        <v>2895.73</v>
      </c>
      <c r="F44" s="4">
        <v>2895.73</v>
      </c>
      <c r="G44" s="4">
        <v>2698.85</v>
      </c>
      <c r="H44" s="4">
        <v>1957.71</v>
      </c>
      <c r="I44" s="4">
        <v>364.77</v>
      </c>
      <c r="J44" s="4">
        <v>222.87</v>
      </c>
      <c r="K44" s="4">
        <v>1008.14</v>
      </c>
      <c r="L44" s="4">
        <v>0</v>
      </c>
      <c r="M44" s="4">
        <v>724.03</v>
      </c>
      <c r="N44" s="4">
        <v>1129.3399999999999</v>
      </c>
      <c r="O44" s="1">
        <v>2884.22</v>
      </c>
    </row>
    <row r="45" spans="1:15" s="22" customFormat="1" ht="36" customHeight="1">
      <c r="A45" s="74" t="s">
        <v>48</v>
      </c>
      <c r="B45" s="75"/>
      <c r="C45" s="11">
        <f>SUM(C43:C44)</f>
        <v>987</v>
      </c>
      <c r="D45" s="7">
        <f t="shared" ref="D45:O45" si="2">SUM(D43:D44)</f>
        <v>17792.559999999998</v>
      </c>
      <c r="E45" s="7">
        <f t="shared" si="2"/>
        <v>7778.4400000000005</v>
      </c>
      <c r="F45" s="7">
        <f t="shared" si="2"/>
        <v>7778.4400000000005</v>
      </c>
      <c r="G45" s="7">
        <f t="shared" si="2"/>
        <v>6914.3799999999992</v>
      </c>
      <c r="H45" s="7">
        <f t="shared" si="2"/>
        <v>3743.01</v>
      </c>
      <c r="I45" s="7">
        <f t="shared" si="2"/>
        <v>1626.82</v>
      </c>
      <c r="J45" s="7">
        <f t="shared" si="2"/>
        <v>833.27</v>
      </c>
      <c r="K45" s="7">
        <f t="shared" si="2"/>
        <v>2739.46</v>
      </c>
      <c r="L45" s="7">
        <f t="shared" si="2"/>
        <v>1159.94</v>
      </c>
      <c r="M45" s="7">
        <f t="shared" si="2"/>
        <v>1680.81</v>
      </c>
      <c r="N45" s="7">
        <f t="shared" si="2"/>
        <v>1623.83</v>
      </c>
      <c r="O45" s="2">
        <f t="shared" si="2"/>
        <v>4700.5</v>
      </c>
    </row>
    <row r="46" spans="1:15" s="22" customFormat="1" ht="36" customHeight="1">
      <c r="A46" s="74" t="s">
        <v>49</v>
      </c>
      <c r="B46" s="75"/>
      <c r="C46" s="10"/>
      <c r="D46" s="4"/>
      <c r="E46" s="4"/>
      <c r="F46" s="4">
        <v>17568.78</v>
      </c>
      <c r="G46" s="4">
        <v>17568.78</v>
      </c>
      <c r="H46" s="4">
        <v>17568.78</v>
      </c>
      <c r="I46" s="4"/>
      <c r="J46" s="4"/>
      <c r="K46" s="4"/>
      <c r="L46" s="4"/>
      <c r="M46" s="4"/>
      <c r="N46" s="4"/>
      <c r="O46" s="1"/>
    </row>
    <row r="47" spans="1:15" ht="36" customHeight="1">
      <c r="A47" s="46">
        <v>40</v>
      </c>
      <c r="B47" s="47" t="s">
        <v>50</v>
      </c>
      <c r="C47" s="12">
        <v>340</v>
      </c>
      <c r="D47" s="8">
        <v>10786.33</v>
      </c>
      <c r="E47" s="8">
        <v>13303.95</v>
      </c>
      <c r="F47" s="8">
        <v>13303.95</v>
      </c>
      <c r="G47" s="8">
        <v>12999.13</v>
      </c>
      <c r="H47" s="8">
        <v>12639.47</v>
      </c>
      <c r="I47" s="8">
        <v>102.78</v>
      </c>
      <c r="J47" s="8">
        <v>82.61</v>
      </c>
      <c r="K47" s="8">
        <v>10945.09</v>
      </c>
      <c r="L47" s="8">
        <v>0</v>
      </c>
      <c r="M47" s="8">
        <v>1277.98</v>
      </c>
      <c r="N47" s="8">
        <v>2877.46</v>
      </c>
      <c r="O47" s="3">
        <v>1105.52</v>
      </c>
    </row>
    <row r="48" spans="1:15" s="22" customFormat="1" ht="36" customHeight="1">
      <c r="A48" s="74" t="s">
        <v>51</v>
      </c>
      <c r="B48" s="75"/>
      <c r="C48" s="11">
        <f>C47</f>
        <v>340</v>
      </c>
      <c r="D48" s="7">
        <f t="shared" ref="D48:O48" si="3">SUM(D47:D47)</f>
        <v>10786.33</v>
      </c>
      <c r="E48" s="7">
        <f t="shared" si="3"/>
        <v>13303.95</v>
      </c>
      <c r="F48" s="7">
        <f t="shared" si="3"/>
        <v>13303.95</v>
      </c>
      <c r="G48" s="7">
        <f t="shared" si="3"/>
        <v>12999.13</v>
      </c>
      <c r="H48" s="7">
        <f t="shared" si="3"/>
        <v>12639.47</v>
      </c>
      <c r="I48" s="7">
        <f t="shared" si="3"/>
        <v>102.78</v>
      </c>
      <c r="J48" s="7">
        <f t="shared" si="3"/>
        <v>82.61</v>
      </c>
      <c r="K48" s="7">
        <f t="shared" si="3"/>
        <v>10945.09</v>
      </c>
      <c r="L48" s="7">
        <f t="shared" si="3"/>
        <v>0</v>
      </c>
      <c r="M48" s="7">
        <f t="shared" si="3"/>
        <v>1277.98</v>
      </c>
      <c r="N48" s="7">
        <f t="shared" si="3"/>
        <v>2877.46</v>
      </c>
      <c r="O48" s="2">
        <f t="shared" si="3"/>
        <v>1105.52</v>
      </c>
    </row>
    <row r="49" spans="1:15" ht="36" customHeight="1">
      <c r="A49" s="71">
        <v>41</v>
      </c>
      <c r="B49" s="72" t="s">
        <v>71</v>
      </c>
      <c r="C49" s="54">
        <v>12</v>
      </c>
      <c r="D49" s="55">
        <v>133.44</v>
      </c>
      <c r="E49" s="55">
        <v>157.65</v>
      </c>
      <c r="F49" s="55">
        <v>157.65</v>
      </c>
      <c r="G49" s="55">
        <v>151.30000000000001</v>
      </c>
      <c r="H49" s="55">
        <v>48.55</v>
      </c>
      <c r="I49" s="55">
        <v>29.76</v>
      </c>
      <c r="J49" s="55">
        <v>29.76</v>
      </c>
      <c r="K49" s="55">
        <v>151.13</v>
      </c>
      <c r="L49" s="55">
        <v>0</v>
      </c>
      <c r="M49" s="55">
        <v>145.44999999999999</v>
      </c>
      <c r="N49" s="55">
        <v>17.739999999999998</v>
      </c>
      <c r="O49" s="56">
        <v>0</v>
      </c>
    </row>
    <row r="50" spans="1:15" ht="36" customHeight="1">
      <c r="A50" s="71">
        <v>42</v>
      </c>
      <c r="B50" s="72" t="s">
        <v>75</v>
      </c>
      <c r="C50" s="54">
        <v>28</v>
      </c>
      <c r="D50" s="55">
        <v>45</v>
      </c>
      <c r="E50" s="55">
        <v>450.71</v>
      </c>
      <c r="F50" s="55">
        <v>450.71</v>
      </c>
      <c r="G50" s="55">
        <v>390.41</v>
      </c>
      <c r="H50" s="55">
        <v>326.18</v>
      </c>
      <c r="I50" s="55">
        <v>62.64</v>
      </c>
      <c r="J50" s="55">
        <v>62.41</v>
      </c>
      <c r="K50" s="55">
        <v>334.31</v>
      </c>
      <c r="L50" s="55">
        <v>0</v>
      </c>
      <c r="M50" s="55">
        <v>362</v>
      </c>
      <c r="N50" s="55">
        <v>35.11</v>
      </c>
      <c r="O50" s="64">
        <v>0</v>
      </c>
    </row>
    <row r="51" spans="1:15" s="22" customFormat="1" ht="36" customHeight="1">
      <c r="A51" s="82" t="s">
        <v>72</v>
      </c>
      <c r="B51" s="83"/>
      <c r="C51" s="51">
        <f>C49+C50</f>
        <v>40</v>
      </c>
      <c r="D51" s="52">
        <f>D49+D50</f>
        <v>178.44</v>
      </c>
      <c r="E51" s="52">
        <f t="shared" ref="E51:O51" si="4">E49+E50</f>
        <v>608.36</v>
      </c>
      <c r="F51" s="52">
        <f t="shared" si="4"/>
        <v>608.36</v>
      </c>
      <c r="G51" s="52">
        <f t="shared" si="4"/>
        <v>541.71</v>
      </c>
      <c r="H51" s="52">
        <f t="shared" si="4"/>
        <v>374.73</v>
      </c>
      <c r="I51" s="52">
        <f t="shared" si="4"/>
        <v>92.4</v>
      </c>
      <c r="J51" s="52">
        <f t="shared" si="4"/>
        <v>92.17</v>
      </c>
      <c r="K51" s="52">
        <f t="shared" si="4"/>
        <v>485.44</v>
      </c>
      <c r="L51" s="52">
        <f t="shared" si="4"/>
        <v>0</v>
      </c>
      <c r="M51" s="52">
        <f t="shared" si="4"/>
        <v>507.45</v>
      </c>
      <c r="N51" s="52">
        <f t="shared" si="4"/>
        <v>52.849999999999994</v>
      </c>
      <c r="O51" s="52">
        <f t="shared" si="4"/>
        <v>0</v>
      </c>
    </row>
    <row r="52" spans="1:15" s="22" customFormat="1" ht="36" customHeight="1" thickBot="1">
      <c r="A52" s="76" t="s">
        <v>52</v>
      </c>
      <c r="B52" s="77"/>
      <c r="C52" s="13">
        <f>C24+C42+C45+C46+C48+C51</f>
        <v>5293</v>
      </c>
      <c r="D52" s="9">
        <f t="shared" ref="D52:N52" si="5">D24+D42+D45+D46+D48+D51</f>
        <v>314478.16000000003</v>
      </c>
      <c r="E52" s="9">
        <f t="shared" si="5"/>
        <v>206786.24000000005</v>
      </c>
      <c r="F52" s="9">
        <f t="shared" si="5"/>
        <v>167544.89800000002</v>
      </c>
      <c r="G52" s="9">
        <f t="shared" si="5"/>
        <v>105049.78730000001</v>
      </c>
      <c r="H52" s="9">
        <f t="shared" si="5"/>
        <v>55310.21</v>
      </c>
      <c r="I52" s="9">
        <f t="shared" si="5"/>
        <v>38627.53</v>
      </c>
      <c r="J52" s="9">
        <f t="shared" si="5"/>
        <v>20862.52</v>
      </c>
      <c r="K52" s="9">
        <f t="shared" si="5"/>
        <v>31519.829999999998</v>
      </c>
      <c r="L52" s="9">
        <f t="shared" si="5"/>
        <v>1209.68</v>
      </c>
      <c r="M52" s="9">
        <f t="shared" si="5"/>
        <v>16879.040899999996</v>
      </c>
      <c r="N52" s="9">
        <f t="shared" si="5"/>
        <v>12813.810600000003</v>
      </c>
      <c r="O52" s="9">
        <f>O24+O42+O45+O46+O48+O51</f>
        <v>6628.77</v>
      </c>
    </row>
    <row r="54" spans="1:15">
      <c r="F54" s="48"/>
      <c r="G54" s="48"/>
      <c r="H54" s="48"/>
    </row>
    <row r="55" spans="1:15">
      <c r="H55" s="48"/>
    </row>
    <row r="56" spans="1:15">
      <c r="F56" s="48">
        <f>F52-F46</f>
        <v>149976.11800000002</v>
      </c>
    </row>
    <row r="57" spans="1:15">
      <c r="F57" s="48"/>
    </row>
  </sheetData>
  <mergeCells count="10">
    <mergeCell ref="N1:O1"/>
    <mergeCell ref="A48:B48"/>
    <mergeCell ref="A52:B52"/>
    <mergeCell ref="A2:M2"/>
    <mergeCell ref="N2:O2"/>
    <mergeCell ref="A24:B24"/>
    <mergeCell ref="A42:B42"/>
    <mergeCell ref="A45:B45"/>
    <mergeCell ref="A46:B46"/>
    <mergeCell ref="A51:B51"/>
  </mergeCells>
  <printOptions horizontalCentered="1" verticalCentered="1"/>
  <pageMargins left="0.25" right="0.25" top="0.5" bottom="0.5" header="0" footer="0"/>
  <pageSetup paperSize="9" scale="4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4"/>
  <sheetViews>
    <sheetView view="pageBreakPreview" zoomScale="83" zoomScaleSheetLayoutView="83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K1" sqref="K1:L1"/>
    </sheetView>
  </sheetViews>
  <sheetFormatPr defaultRowHeight="14.25"/>
  <cols>
    <col min="1" max="1" width="4.7109375" style="23" bestFit="1" customWidth="1"/>
    <col min="2" max="2" width="33" style="14" bestFit="1" customWidth="1"/>
    <col min="3" max="3" width="9.85546875" style="14" customWidth="1"/>
    <col min="4" max="4" width="10.42578125" style="14" customWidth="1"/>
    <col min="5" max="12" width="9.85546875" style="14" customWidth="1"/>
    <col min="13" max="15" width="9.140625" style="14"/>
    <col min="16" max="16" width="10.140625" style="14" bestFit="1" customWidth="1"/>
    <col min="17" max="17" width="9.140625" style="14"/>
    <col min="18" max="18" width="11.28515625" style="14" bestFit="1" customWidth="1"/>
    <col min="19" max="16384" width="9.140625" style="14"/>
  </cols>
  <sheetData>
    <row r="1" spans="1:19" ht="19.5" thickBot="1">
      <c r="K1" s="84"/>
      <c r="L1" s="84"/>
    </row>
    <row r="2" spans="1:19" s="24" customFormat="1" ht="26.25" customHeight="1">
      <c r="A2" s="91" t="str">
        <f>'BANKING KEY INDICATOR-1'!A2:M2</f>
        <v>BANKING KEY INDICATOR AS ON 31.03.2019</v>
      </c>
      <c r="B2" s="92"/>
      <c r="C2" s="92"/>
      <c r="D2" s="92"/>
      <c r="E2" s="92"/>
      <c r="F2" s="92"/>
      <c r="G2" s="92"/>
      <c r="H2" s="92"/>
      <c r="I2" s="92"/>
      <c r="J2" s="92"/>
      <c r="K2" s="85" t="s">
        <v>63</v>
      </c>
      <c r="L2" s="86"/>
    </row>
    <row r="3" spans="1:19" s="24" customFormat="1" ht="113.25" customHeight="1">
      <c r="A3" s="49" t="s">
        <v>1</v>
      </c>
      <c r="B3" s="50" t="s">
        <v>2</v>
      </c>
      <c r="C3" s="15" t="s">
        <v>3</v>
      </c>
      <c r="D3" s="15" t="s">
        <v>62</v>
      </c>
      <c r="E3" s="15" t="s">
        <v>61</v>
      </c>
      <c r="F3" s="15" t="s">
        <v>60</v>
      </c>
      <c r="G3" s="15" t="s">
        <v>59</v>
      </c>
      <c r="H3" s="15" t="s">
        <v>58</v>
      </c>
      <c r="I3" s="15" t="s">
        <v>57</v>
      </c>
      <c r="J3" s="15" t="s">
        <v>56</v>
      </c>
      <c r="K3" s="15" t="s">
        <v>55</v>
      </c>
      <c r="L3" s="25" t="s">
        <v>54</v>
      </c>
      <c r="M3" s="26"/>
      <c r="N3" s="27"/>
      <c r="O3" s="26"/>
      <c r="P3" s="28"/>
      <c r="Q3" s="29"/>
      <c r="R3" s="28"/>
      <c r="S3" s="30"/>
    </row>
    <row r="4" spans="1:19" ht="18.95" customHeight="1">
      <c r="A4" s="31">
        <v>1</v>
      </c>
      <c r="B4" s="32" t="s">
        <v>16</v>
      </c>
      <c r="C4" s="16">
        <f>'BANKING KEY INDICATOR-1'!C4</f>
        <v>99</v>
      </c>
      <c r="D4" s="17">
        <v>292.75</v>
      </c>
      <c r="E4" s="17">
        <f>D4/'BANKING KEY INDICATOR-1'!F4%</f>
        <v>7.7972060566512624</v>
      </c>
      <c r="F4" s="17">
        <f>'BANKING KEY INDICATOR-1'!E4/'BANKING KEY INDICATOR-1'!D4%</f>
        <v>74.587586570385284</v>
      </c>
      <c r="G4" s="17">
        <f>'BANKING KEY INDICATOR-1'!G4/'BANKING KEY INDICATOR-1'!F4%</f>
        <v>35.587220838715687</v>
      </c>
      <c r="H4" s="17">
        <f>'BANKING KEY INDICATOR-1'!H4/'BANKING KEY INDICATOR-1'!F4%</f>
        <v>7.5726784834400913</v>
      </c>
      <c r="I4" s="17">
        <f>'BANKING KEY INDICATOR-1'!K4/'BANKING KEY INDICATOR-1'!G4%</f>
        <v>18.663463409522951</v>
      </c>
      <c r="J4" s="17">
        <f>'BANKING KEY INDICATOR-1'!L4/'BANKING KEY INDICATOR-1'!F4%</f>
        <v>1.1186427135076105E-2</v>
      </c>
      <c r="K4" s="17">
        <f>'BANKING KEY INDICATOR-1'!M4/'BANKING KEY INDICATOR-1'!F4%</f>
        <v>1.2725892583665153</v>
      </c>
      <c r="L4" s="33">
        <f>('BANKING KEY INDICATOR-1'!O4+'BANKING KEY INDICATOR-1'!E4)/'BANKING KEY INDICATOR-1'!D4%</f>
        <v>74.587586570385284</v>
      </c>
      <c r="M4" s="34"/>
      <c r="N4" s="34"/>
      <c r="O4" s="34"/>
      <c r="P4" s="35"/>
      <c r="Q4" s="36"/>
      <c r="R4" s="35"/>
      <c r="S4" s="36"/>
    </row>
    <row r="5" spans="1:19" ht="18.95" customHeight="1">
      <c r="A5" s="31">
        <v>2</v>
      </c>
      <c r="B5" s="32" t="s">
        <v>17</v>
      </c>
      <c r="C5" s="16">
        <f>'BANKING KEY INDICATOR-1'!C5</f>
        <v>181</v>
      </c>
      <c r="D5" s="17">
        <v>197.73</v>
      </c>
      <c r="E5" s="17">
        <f>D5/'BANKING KEY INDICATOR-1'!F5%</f>
        <v>5.6817332835263352</v>
      </c>
      <c r="F5" s="17">
        <f>'BANKING KEY INDICATOR-1'!E5/'BANKING KEY INDICATOR-1'!D5%</f>
        <v>42.31350890084623</v>
      </c>
      <c r="G5" s="17">
        <f>'BANKING KEY INDICATOR-1'!G5/'BANKING KEY INDICATOR-1'!F5%</f>
        <v>62.465446395218528</v>
      </c>
      <c r="H5" s="17">
        <f>'BANKING KEY INDICATOR-1'!H5/'BANKING KEY INDICATOR-1'!F5%</f>
        <v>16.455561621792477</v>
      </c>
      <c r="I5" s="17">
        <f>'BANKING KEY INDICATOR-1'!K5/'BANKING KEY INDICATOR-1'!G5%</f>
        <v>20.251994148657225</v>
      </c>
      <c r="J5" s="17">
        <f>'BANKING KEY INDICATOR-1'!L5/'BANKING KEY INDICATOR-1'!F5%</f>
        <v>1.1206574523720583E-2</v>
      </c>
      <c r="K5" s="17">
        <f>'BANKING KEY INDICATOR-1'!M5/'BANKING KEY INDICATOR-1'!F5%</f>
        <v>13.342145340651129</v>
      </c>
      <c r="L5" s="33">
        <f>('BANKING KEY INDICATOR-1'!O5+'BANKING KEY INDICATOR-1'!E5)/'BANKING KEY INDICATOR-1'!D5%</f>
        <v>42.31350890084623</v>
      </c>
      <c r="M5" s="34"/>
      <c r="N5" s="34"/>
      <c r="O5" s="34"/>
      <c r="P5" s="35"/>
      <c r="Q5" s="36"/>
      <c r="R5" s="35"/>
      <c r="S5" s="36"/>
    </row>
    <row r="6" spans="1:19" ht="18.95" customHeight="1">
      <c r="A6" s="31">
        <v>3</v>
      </c>
      <c r="B6" s="32" t="s">
        <v>18</v>
      </c>
      <c r="C6" s="16">
        <f>'BANKING KEY INDICATOR-1'!C6</f>
        <v>134</v>
      </c>
      <c r="D6" s="17">
        <v>488.19</v>
      </c>
      <c r="E6" s="17">
        <f>D6/'BANKING KEY INDICATOR-1'!F6%</f>
        <v>13.822735779873661</v>
      </c>
      <c r="F6" s="17">
        <f>'BANKING KEY INDICATOR-1'!E6/'BANKING KEY INDICATOR-1'!D6%</f>
        <v>54.312531476292357</v>
      </c>
      <c r="G6" s="17">
        <f>'BANKING KEY INDICATOR-1'!G6/'BANKING KEY INDICATOR-1'!F6%</f>
        <v>89.482103975604446</v>
      </c>
      <c r="H6" s="17">
        <f>'BANKING KEY INDICATOR-1'!H6/'BANKING KEY INDICATOR-1'!F6%</f>
        <v>19.920493574079998</v>
      </c>
      <c r="I6" s="17">
        <f>'BANKING KEY INDICATOR-1'!K6/'BANKING KEY INDICATOR-1'!G6%</f>
        <v>43.219357533414332</v>
      </c>
      <c r="J6" s="17">
        <f>'BANKING KEY INDICATOR-1'!L6/'BANKING KEY INDICATOR-1'!F6%</f>
        <v>6.9653065442735834E-2</v>
      </c>
      <c r="K6" s="17">
        <f>'BANKING KEY INDICATOR-1'!M6/'BANKING KEY INDICATOR-1'!F6%</f>
        <v>8.7683582545961105</v>
      </c>
      <c r="L6" s="33">
        <f>('BANKING KEY INDICATOR-1'!O6+'BANKING KEY INDICATOR-1'!E6)/'BANKING KEY INDICATOR-1'!D6%</f>
        <v>54.312531476292357</v>
      </c>
      <c r="M6" s="34"/>
      <c r="N6" s="34"/>
      <c r="O6" s="34"/>
      <c r="P6" s="35"/>
      <c r="Q6" s="36"/>
      <c r="R6" s="35"/>
      <c r="S6" s="36"/>
    </row>
    <row r="7" spans="1:19" ht="18.95" customHeight="1">
      <c r="A7" s="31">
        <v>4</v>
      </c>
      <c r="B7" s="32" t="s">
        <v>19</v>
      </c>
      <c r="C7" s="16">
        <f>'BANKING KEY INDICATOR-1'!C7</f>
        <v>255</v>
      </c>
      <c r="D7" s="17">
        <v>677.38</v>
      </c>
      <c r="E7" s="17">
        <f>D7/'BANKING KEY INDICATOR-1'!F7%</f>
        <v>8.0057675375096764</v>
      </c>
      <c r="F7" s="17">
        <f>'BANKING KEY INDICATOR-1'!E7/'BANKING KEY INDICATOR-1'!D7%</f>
        <v>73.553609894169426</v>
      </c>
      <c r="G7" s="17">
        <f>'BANKING KEY INDICATOR-1'!G7/'BANKING KEY INDICATOR-1'!F7%</f>
        <v>50.898518522895834</v>
      </c>
      <c r="H7" s="17">
        <f>'BANKING KEY INDICATOR-1'!H7/'BANKING KEY INDICATOR-1'!F7%</f>
        <v>19.205308971002761</v>
      </c>
      <c r="I7" s="17">
        <f>'BANKING KEY INDICATOR-1'!K7/'BANKING KEY INDICATOR-1'!G7%</f>
        <v>19.452700506199786</v>
      </c>
      <c r="J7" s="17">
        <f>'BANKING KEY INDICATOR-1'!L7/'BANKING KEY INDICATOR-1'!F7%</f>
        <v>0.15612534939104025</v>
      </c>
      <c r="K7" s="17">
        <f>'BANKING KEY INDICATOR-1'!M7/'BANKING KEY INDICATOR-1'!F7%</f>
        <v>2.1166153537048751</v>
      </c>
      <c r="L7" s="33">
        <f>('BANKING KEY INDICATOR-1'!O7+'BANKING KEY INDICATOR-1'!E7)/'BANKING KEY INDICATOR-1'!D7%</f>
        <v>73.586129119535471</v>
      </c>
      <c r="M7" s="34"/>
      <c r="N7" s="34"/>
      <c r="O7" s="34"/>
      <c r="P7" s="35"/>
      <c r="Q7" s="36"/>
      <c r="R7" s="35"/>
      <c r="S7" s="36"/>
    </row>
    <row r="8" spans="1:19" ht="18.95" customHeight="1">
      <c r="A8" s="31">
        <v>5</v>
      </c>
      <c r="B8" s="32" t="s">
        <v>20</v>
      </c>
      <c r="C8" s="16">
        <f>'BANKING KEY INDICATOR-1'!C8</f>
        <v>8</v>
      </c>
      <c r="D8" s="17">
        <v>1.4</v>
      </c>
      <c r="E8" s="17">
        <f>D8/'BANKING KEY INDICATOR-1'!F8%</f>
        <v>1.0090090090090089</v>
      </c>
      <c r="F8" s="17">
        <f>'BANKING KEY INDICATOR-1'!E8/'BANKING KEY INDICATOR-1'!D8%</f>
        <v>43.378353029450381</v>
      </c>
      <c r="G8" s="17">
        <f>'BANKING KEY INDICATOR-1'!G8/'BANKING KEY INDICATOR-1'!F8%</f>
        <v>62.198198198198199</v>
      </c>
      <c r="H8" s="17">
        <f>'BANKING KEY INDICATOR-1'!H8/'BANKING KEY INDICATOR-1'!F8%</f>
        <v>0.42522522522522521</v>
      </c>
      <c r="I8" s="17">
        <f>'BANKING KEY INDICATOR-1'!K8/'BANKING KEY INDICATOR-1'!G8%</f>
        <v>0</v>
      </c>
      <c r="J8" s="17">
        <f>'BANKING KEY INDICATOR-1'!L8/'BANKING KEY INDICATOR-1'!F8%</f>
        <v>0</v>
      </c>
      <c r="K8" s="17">
        <f>'BANKING KEY INDICATOR-1'!M8/'BANKING KEY INDICATOR-1'!F8%</f>
        <v>0</v>
      </c>
      <c r="L8" s="33">
        <f>('BANKING KEY INDICATOR-1'!O8+'BANKING KEY INDICATOR-1'!E8)/'BANKING KEY INDICATOR-1'!D8%</f>
        <v>43.378353029450381</v>
      </c>
      <c r="M8" s="34"/>
      <c r="N8" s="34"/>
      <c r="O8" s="34"/>
      <c r="P8" s="35"/>
      <c r="Q8" s="36"/>
      <c r="R8" s="35"/>
      <c r="S8" s="36"/>
    </row>
    <row r="9" spans="1:19" ht="18.95" customHeight="1">
      <c r="A9" s="31">
        <v>6</v>
      </c>
      <c r="B9" s="32" t="s">
        <v>21</v>
      </c>
      <c r="C9" s="16">
        <f>'BANKING KEY INDICATOR-1'!C9</f>
        <v>180</v>
      </c>
      <c r="D9" s="17">
        <v>266.55</v>
      </c>
      <c r="E9" s="17">
        <f>D9/'BANKING KEY INDICATOR-1'!F9%</f>
        <v>6.2524189859610857</v>
      </c>
      <c r="F9" s="17">
        <f>'BANKING KEY INDICATOR-1'!E9/'BANKING KEY INDICATOR-1'!D9%</f>
        <v>60.413193891265543</v>
      </c>
      <c r="G9" s="17">
        <f>'BANKING KEY INDICATOR-1'!G9/'BANKING KEY INDICATOR-1'!F9%</f>
        <v>82.527473816309538</v>
      </c>
      <c r="H9" s="17">
        <f>'BANKING KEY INDICATOR-1'!H9/'BANKING KEY INDICATOR-1'!F9%</f>
        <v>15.717485896578822</v>
      </c>
      <c r="I9" s="17">
        <f>'BANKING KEY INDICATOR-1'!K9/'BANKING KEY INDICATOR-1'!G9%</f>
        <v>5.5709197986510421</v>
      </c>
      <c r="J9" s="17">
        <f>'BANKING KEY INDICATOR-1'!L9/'BANKING KEY INDICATOR-1'!F9%</f>
        <v>7.576557240538101E-2</v>
      </c>
      <c r="K9" s="17">
        <f>'BANKING KEY INDICATOR-1'!M9/'BANKING KEY INDICATOR-1'!F9%</f>
        <v>0.93827334248149852</v>
      </c>
      <c r="L9" s="33">
        <f>('BANKING KEY INDICATOR-1'!O9+'BANKING KEY INDICATOR-1'!E9)/'BANKING KEY INDICATOR-1'!D9%</f>
        <v>60.413193891265543</v>
      </c>
      <c r="M9" s="34"/>
      <c r="N9" s="34"/>
      <c r="O9" s="34"/>
      <c r="P9" s="35"/>
      <c r="Q9" s="36"/>
      <c r="R9" s="35"/>
      <c r="S9" s="36"/>
    </row>
    <row r="10" spans="1:19" ht="18.95" customHeight="1">
      <c r="A10" s="31">
        <v>7</v>
      </c>
      <c r="B10" s="32" t="s">
        <v>22</v>
      </c>
      <c r="C10" s="16">
        <f>'BANKING KEY INDICATOR-1'!C10</f>
        <v>105</v>
      </c>
      <c r="D10" s="17">
        <v>213.37</v>
      </c>
      <c r="E10" s="17">
        <f>D10/'BANKING KEY INDICATOR-1'!F10%</f>
        <v>13.420340901943518</v>
      </c>
      <c r="F10" s="17">
        <f>'BANKING KEY INDICATOR-1'!E10/'BANKING KEY INDICATOR-1'!D10%</f>
        <v>121.95720764134765</v>
      </c>
      <c r="G10" s="17">
        <f>'BANKING KEY INDICATOR-1'!G10/'BANKING KEY INDICATOR-1'!F10%</f>
        <v>73.326624315994707</v>
      </c>
      <c r="H10" s="17">
        <f>'BANKING KEY INDICATOR-1'!H10/'BANKING KEY INDICATOR-1'!F10%</f>
        <v>25.887791685011631</v>
      </c>
      <c r="I10" s="17">
        <f>'BANKING KEY INDICATOR-1'!K10/'BANKING KEY INDICATOR-1'!G10%</f>
        <v>13.573278893825806</v>
      </c>
      <c r="J10" s="17">
        <f>'BANKING KEY INDICATOR-1'!L10/'BANKING KEY INDICATOR-1'!F10%</f>
        <v>0.22454242405182714</v>
      </c>
      <c r="K10" s="17">
        <f>'BANKING KEY INDICATOR-1'!M10/'BANKING KEY INDICATOR-1'!F10%</f>
        <v>22.894521668029434</v>
      </c>
      <c r="L10" s="33">
        <f>('BANKING KEY INDICATOR-1'!O10+'BANKING KEY INDICATOR-1'!E10)/'BANKING KEY INDICATOR-1'!D10%</f>
        <v>121.95720764134765</v>
      </c>
      <c r="M10" s="34"/>
      <c r="N10" s="34"/>
      <c r="O10" s="34"/>
      <c r="P10" s="35"/>
      <c r="Q10" s="36"/>
      <c r="R10" s="35"/>
      <c r="S10" s="36"/>
    </row>
    <row r="11" spans="1:19" ht="18.95" customHeight="1">
      <c r="A11" s="31">
        <v>8</v>
      </c>
      <c r="B11" s="32" t="s">
        <v>23</v>
      </c>
      <c r="C11" s="16">
        <f>'BANKING KEY INDICATOR-1'!C11</f>
        <v>57</v>
      </c>
      <c r="D11" s="17">
        <v>79.489999999999995</v>
      </c>
      <c r="E11" s="17">
        <f>D11/'BANKING KEY INDICATOR-1'!F11%</f>
        <v>4.5722535705452305</v>
      </c>
      <c r="F11" s="17">
        <f>'BANKING KEY INDICATOR-1'!E11/'BANKING KEY INDICATOR-1'!D11%</f>
        <v>91.349649667776404</v>
      </c>
      <c r="G11" s="17">
        <f>'BANKING KEY INDICATOR-1'!G11/'BANKING KEY INDICATOR-1'!F11%</f>
        <v>36.460112853962826</v>
      </c>
      <c r="H11" s="17">
        <f>'BANKING KEY INDICATOR-1'!H11/'BANKING KEY INDICATOR-1'!F11%</f>
        <v>9.8968668932949093</v>
      </c>
      <c r="I11" s="17">
        <f>'BANKING KEY INDICATOR-1'!K11/'BANKING KEY INDICATOR-1'!G11%</f>
        <v>11.876252228374904</v>
      </c>
      <c r="J11" s="17">
        <f>'BANKING KEY INDICATOR-1'!L11/'BANKING KEY INDICATOR-1'!F11%</f>
        <v>5.7519858731226953E-4</v>
      </c>
      <c r="K11" s="17">
        <f>'BANKING KEY INDICATOR-1'!M11/'BANKING KEY INDICATOR-1'!F11%</f>
        <v>6.4589049369294749</v>
      </c>
      <c r="L11" s="33">
        <f>('BANKING KEY INDICATOR-1'!O11+'BANKING KEY INDICATOR-1'!E11)/'BANKING KEY INDICATOR-1'!D11%</f>
        <v>91.349649667776404</v>
      </c>
      <c r="M11" s="34"/>
      <c r="N11" s="34"/>
      <c r="O11" s="34"/>
      <c r="P11" s="35"/>
      <c r="Q11" s="36"/>
      <c r="R11" s="35"/>
      <c r="S11" s="36"/>
    </row>
    <row r="12" spans="1:19" ht="18.95" customHeight="1">
      <c r="A12" s="31">
        <v>9</v>
      </c>
      <c r="B12" s="32" t="s">
        <v>24</v>
      </c>
      <c r="C12" s="16">
        <f>'BANKING KEY INDICATOR-1'!C12</f>
        <v>22</v>
      </c>
      <c r="D12" s="17">
        <v>10.26</v>
      </c>
      <c r="E12" s="17">
        <f>D12/'BANKING KEY INDICATOR-1'!F12%</f>
        <v>4.8517520215633425</v>
      </c>
      <c r="F12" s="17">
        <f>'BANKING KEY INDICATOR-1'!E12/'BANKING KEY INDICATOR-1'!D12%</f>
        <v>64.397953590352643</v>
      </c>
      <c r="G12" s="17">
        <f>'BANKING KEY INDICATOR-1'!G12/'BANKING KEY INDICATOR-1'!F12%</f>
        <v>60.301697640327234</v>
      </c>
      <c r="H12" s="17">
        <f>'BANKING KEY INDICATOR-1'!H12/'BANKING KEY INDICATOR-1'!F12%</f>
        <v>4.5160069986286473</v>
      </c>
      <c r="I12" s="17">
        <f>'BANKING KEY INDICATOR-1'!K12/'BANKING KEY INDICATOR-1'!G12%</f>
        <v>5.45012547051443</v>
      </c>
      <c r="J12" s="17">
        <f>'BANKING KEY INDICATOR-1'!L12/'BANKING KEY INDICATOR-1'!F12%</f>
        <v>4.2559228259327564E-2</v>
      </c>
      <c r="K12" s="17">
        <f>'BANKING KEY INDICATOR-1'!M12/'BANKING KEY INDICATOR-1'!F12%</f>
        <v>8.9941835721378922</v>
      </c>
      <c r="L12" s="33">
        <f>('BANKING KEY INDICATOR-1'!O12+'BANKING KEY INDICATOR-1'!E12)/'BANKING KEY INDICATOR-1'!D12%</f>
        <v>64.397953590352643</v>
      </c>
      <c r="M12" s="34"/>
      <c r="N12" s="34"/>
      <c r="O12" s="34"/>
      <c r="P12" s="35"/>
      <c r="Q12" s="36"/>
      <c r="R12" s="35"/>
      <c r="S12" s="36"/>
    </row>
    <row r="13" spans="1:19" ht="18.95" customHeight="1">
      <c r="A13" s="31">
        <v>10</v>
      </c>
      <c r="B13" s="32" t="s">
        <v>25</v>
      </c>
      <c r="C13" s="16">
        <f>'BANKING KEY INDICATOR-1'!C13</f>
        <v>112</v>
      </c>
      <c r="D13" s="17">
        <v>64.569999999999993</v>
      </c>
      <c r="E13" s="17">
        <f>D13/'BANKING KEY INDICATOR-1'!F13%</f>
        <v>4.4463266332004316</v>
      </c>
      <c r="F13" s="17">
        <f>'BANKING KEY INDICATOR-1'!E13/'BANKING KEY INDICATOR-1'!D13%</f>
        <v>52.725939545166021</v>
      </c>
      <c r="G13" s="17">
        <f>'BANKING KEY INDICATOR-1'!G13/'BANKING KEY INDICATOR-1'!F13%</f>
        <v>64.538186625901218</v>
      </c>
      <c r="H13" s="17">
        <f>'BANKING KEY INDICATOR-1'!H13/'BANKING KEY INDICATOR-1'!F13%</f>
        <v>19.393889313529034</v>
      </c>
      <c r="I13" s="17">
        <f>'BANKING KEY INDICATOR-1'!K13/'BANKING KEY INDICATOR-1'!G13%</f>
        <v>35.457678478068345</v>
      </c>
      <c r="J13" s="17">
        <f>'BANKING KEY INDICATOR-1'!L13/'BANKING KEY INDICATOR-1'!F13%</f>
        <v>4.7513789327989747E-2</v>
      </c>
      <c r="K13" s="17">
        <f>'BANKING KEY INDICATOR-1'!M13/'BANKING KEY INDICATOR-1'!F13%</f>
        <v>6.7345631830107218</v>
      </c>
      <c r="L13" s="33">
        <f>('BANKING KEY INDICATOR-1'!O13+'BANKING KEY INDICATOR-1'!E13)/'BANKING KEY INDICATOR-1'!D13%</f>
        <v>52.725939545166021</v>
      </c>
      <c r="M13" s="34"/>
      <c r="N13" s="34"/>
      <c r="O13" s="34"/>
      <c r="P13" s="35"/>
      <c r="Q13" s="36"/>
      <c r="R13" s="35"/>
      <c r="S13" s="36"/>
    </row>
    <row r="14" spans="1:19" ht="18.95" customHeight="1">
      <c r="A14" s="31">
        <v>11</v>
      </c>
      <c r="B14" s="32" t="s">
        <v>26</v>
      </c>
      <c r="C14" s="16">
        <f>'BANKING KEY INDICATOR-1'!C14</f>
        <v>130</v>
      </c>
      <c r="D14" s="17">
        <v>437.38</v>
      </c>
      <c r="E14" s="17">
        <f>D14/'BANKING KEY INDICATOR-1'!F14%</f>
        <v>19.396869040755689</v>
      </c>
      <c r="F14" s="17">
        <f>'BANKING KEY INDICATOR-1'!E14/'BANKING KEY INDICATOR-1'!D14%</f>
        <v>31.911295401314725</v>
      </c>
      <c r="G14" s="17">
        <f>'BANKING KEY INDICATOR-1'!G14/'BANKING KEY INDICATOR-1'!F14%</f>
        <v>62.927402545567432</v>
      </c>
      <c r="H14" s="17">
        <f>'BANKING KEY INDICATOR-1'!H14/'BANKING KEY INDICATOR-1'!F14%</f>
        <v>19.10639052729611</v>
      </c>
      <c r="I14" s="17">
        <f>'BANKING KEY INDICATOR-1'!K14/'BANKING KEY INDICATOR-1'!G14%</f>
        <v>0.22904260192395784</v>
      </c>
      <c r="J14" s="17">
        <f>'BANKING KEY INDICATOR-1'!L14/'BANKING KEY INDICATOR-1'!F14%</f>
        <v>8.958268659364052E-2</v>
      </c>
      <c r="K14" s="17">
        <f>'BANKING KEY INDICATOR-1'!M14/'BANKING KEY INDICATOR-1'!F14%</f>
        <v>33.362898576433544</v>
      </c>
      <c r="L14" s="33">
        <f>('BANKING KEY INDICATOR-1'!O14+'BANKING KEY INDICATOR-1'!E14)/'BANKING KEY INDICATOR-1'!D14%</f>
        <v>31.911295401314725</v>
      </c>
      <c r="M14" s="34"/>
      <c r="N14" s="34"/>
      <c r="O14" s="34"/>
      <c r="P14" s="35"/>
      <c r="Q14" s="36"/>
      <c r="R14" s="35"/>
      <c r="S14" s="36"/>
    </row>
    <row r="15" spans="1:19" ht="18.95" customHeight="1">
      <c r="A15" s="31">
        <v>12</v>
      </c>
      <c r="B15" s="32" t="s">
        <v>27</v>
      </c>
      <c r="C15" s="16">
        <f>'BANKING KEY INDICATOR-1'!C15</f>
        <v>64</v>
      </c>
      <c r="D15" s="17">
        <v>333.31</v>
      </c>
      <c r="E15" s="17">
        <f>D15/'BANKING KEY INDICATOR-1'!F15%</f>
        <v>17.977594753051463</v>
      </c>
      <c r="F15" s="17">
        <f>'BANKING KEY INDICATOR-1'!E15/'BANKING KEY INDICATOR-1'!D15%</f>
        <v>128.41170576476691</v>
      </c>
      <c r="G15" s="17">
        <f>'BANKING KEY INDICATOR-1'!G15/'BANKING KEY INDICATOR-1'!F15%</f>
        <v>58.149005140154152</v>
      </c>
      <c r="H15" s="17">
        <f>'BANKING KEY INDICATOR-1'!H15/'BANKING KEY INDICATOR-1'!F15%</f>
        <v>8.1978177267897507</v>
      </c>
      <c r="I15" s="17">
        <f>'BANKING KEY INDICATOR-1'!K15/'BANKING KEY INDICATOR-1'!G15%</f>
        <v>16.998423151841202</v>
      </c>
      <c r="J15" s="17">
        <f>'BANKING KEY INDICATOR-1'!L15/'BANKING KEY INDICATOR-1'!F15%</f>
        <v>5.3936559818341674E-4</v>
      </c>
      <c r="K15" s="17">
        <f>'BANKING KEY INDICATOR-1'!M15/'BANKING KEY INDICATOR-1'!F15%</f>
        <v>7.2431406180051026</v>
      </c>
      <c r="L15" s="33">
        <f>('BANKING KEY INDICATOR-1'!O15+'BANKING KEY INDICATOR-1'!E15)/'BANKING KEY INDICATOR-1'!D15%</f>
        <v>128.41170576476691</v>
      </c>
      <c r="M15" s="34"/>
      <c r="N15" s="34"/>
      <c r="O15" s="34"/>
      <c r="P15" s="35"/>
      <c r="Q15" s="36"/>
      <c r="R15" s="35"/>
      <c r="S15" s="36"/>
    </row>
    <row r="16" spans="1:19" ht="18.95" customHeight="1">
      <c r="A16" s="31">
        <v>13</v>
      </c>
      <c r="B16" s="32" t="s">
        <v>28</v>
      </c>
      <c r="C16" s="16">
        <f>'BANKING KEY INDICATOR-1'!C16</f>
        <v>18</v>
      </c>
      <c r="D16" s="17">
        <v>10.65</v>
      </c>
      <c r="E16" s="17">
        <f>D16/'BANKING KEY INDICATOR-1'!F16%</f>
        <v>1.1840305957953017</v>
      </c>
      <c r="F16" s="17">
        <f>'BANKING KEY INDICATOR-1'!E16/'BANKING KEY INDICATOR-1'!D16%</f>
        <v>236.30324658834223</v>
      </c>
      <c r="G16" s="17">
        <f>'BANKING KEY INDICATOR-1'!G16/'BANKING KEY INDICATOR-1'!F16%</f>
        <v>95.388395388395395</v>
      </c>
      <c r="H16" s="17">
        <f>'BANKING KEY INDICATOR-1'!H16/'BANKING KEY INDICATOR-1'!F16%</f>
        <v>1.5197838727250492</v>
      </c>
      <c r="I16" s="17">
        <f>'BANKING KEY INDICATOR-1'!K16/'BANKING KEY INDICATOR-1'!G16%</f>
        <v>0</v>
      </c>
      <c r="J16" s="17">
        <f>'BANKING KEY INDICATOR-1'!L16/'BANKING KEY INDICATOR-1'!F16%</f>
        <v>0</v>
      </c>
      <c r="K16" s="17">
        <f>'BANKING KEY INDICATOR-1'!M16/'BANKING KEY INDICATOR-1'!F16%</f>
        <v>0</v>
      </c>
      <c r="L16" s="33">
        <f>('BANKING KEY INDICATOR-1'!O16+'BANKING KEY INDICATOR-1'!E16)/'BANKING KEY INDICATOR-1'!D16%</f>
        <v>236.30324658834223</v>
      </c>
      <c r="M16" s="34"/>
      <c r="N16" s="34"/>
      <c r="O16" s="34"/>
      <c r="P16" s="35"/>
      <c r="Q16" s="36"/>
      <c r="R16" s="35"/>
      <c r="S16" s="36"/>
    </row>
    <row r="17" spans="1:19" ht="18.95" customHeight="1">
      <c r="A17" s="31">
        <v>14</v>
      </c>
      <c r="B17" s="32" t="s">
        <v>29</v>
      </c>
      <c r="C17" s="16">
        <f>'BANKING KEY INDICATOR-1'!C17</f>
        <v>175</v>
      </c>
      <c r="D17" s="17">
        <v>534.72</v>
      </c>
      <c r="E17" s="17">
        <f>D17/'BANKING KEY INDICATOR-1'!F17%</f>
        <v>10.850935596921186</v>
      </c>
      <c r="F17" s="17">
        <f>'BANKING KEY INDICATOR-1'!E17/'BANKING KEY INDICATOR-1'!D17%</f>
        <v>70.911848548556748</v>
      </c>
      <c r="G17" s="17">
        <f>'BANKING KEY INDICATOR-1'!G17/'BANKING KEY INDICATOR-1'!F17%</f>
        <v>47.004080870639854</v>
      </c>
      <c r="H17" s="17">
        <f>'BANKING KEY INDICATOR-1'!H17/'BANKING KEY INDICATOR-1'!F17%</f>
        <v>14.657651277326714</v>
      </c>
      <c r="I17" s="17">
        <f>'BANKING KEY INDICATOR-1'!K17/'BANKING KEY INDICATOR-1'!G17%</f>
        <v>23.557397573716703</v>
      </c>
      <c r="J17" s="17">
        <f>'BANKING KEY INDICATOR-1'!L17/'BANKING KEY INDICATOR-1'!F17%</f>
        <v>2.43512917345628E-3</v>
      </c>
      <c r="K17" s="17">
        <f>'BANKING KEY INDICATOR-1'!M17/'BANKING KEY INDICATOR-1'!F17%</f>
        <v>8.8778721841282344</v>
      </c>
      <c r="L17" s="33">
        <f>('BANKING KEY INDICATOR-1'!O17+'BANKING KEY INDICATOR-1'!E17)/'BANKING KEY INDICATOR-1'!D17%</f>
        <v>70.911848548556748</v>
      </c>
      <c r="M17" s="34"/>
      <c r="N17" s="34"/>
      <c r="O17" s="34"/>
      <c r="P17" s="35"/>
      <c r="Q17" s="36"/>
      <c r="R17" s="35"/>
      <c r="S17" s="36"/>
    </row>
    <row r="18" spans="1:19" ht="18.95" customHeight="1">
      <c r="A18" s="31">
        <v>15</v>
      </c>
      <c r="B18" s="32" t="s">
        <v>30</v>
      </c>
      <c r="C18" s="16">
        <f>'BANKING KEY INDICATOR-1'!C18</f>
        <v>872</v>
      </c>
      <c r="D18" s="17">
        <v>1215.3599999999999</v>
      </c>
      <c r="E18" s="17">
        <f>D18/'BANKING KEY INDICATOR-1'!F18%</f>
        <v>4.1653043472896529</v>
      </c>
      <c r="F18" s="17">
        <f>'BANKING KEY INDICATOR-1'!E18/'BANKING KEY INDICATOR-1'!D18%</f>
        <v>57.451681256417416</v>
      </c>
      <c r="G18" s="17">
        <f>'BANKING KEY INDICATOR-1'!G18/'BANKING KEY INDICATOR-1'!F18%</f>
        <v>41.507489500715948</v>
      </c>
      <c r="H18" s="17">
        <f>'BANKING KEY INDICATOR-1'!H18/'BANKING KEY INDICATOR-1'!F18%</f>
        <v>13.396894528719749</v>
      </c>
      <c r="I18" s="17">
        <f>'BANKING KEY INDICATOR-1'!K18/'BANKING KEY INDICATOR-1'!G18%</f>
        <v>24.580530470732295</v>
      </c>
      <c r="J18" s="17">
        <f>'BANKING KEY INDICATOR-1'!L18/'BANKING KEY INDICATOR-1'!F18%</f>
        <v>2.913135774746746E-2</v>
      </c>
      <c r="K18" s="17">
        <f>'BANKING KEY INDICATOR-1'!M18/'BANKING KEY INDICATOR-1'!F18%</f>
        <v>11.103228508426502</v>
      </c>
      <c r="L18" s="33">
        <f>('BANKING KEY INDICATOR-1'!O18+'BANKING KEY INDICATOR-1'!E18)/'BANKING KEY INDICATOR-1'!D18%</f>
        <v>57.451681256417416</v>
      </c>
      <c r="M18" s="34"/>
      <c r="N18" s="34"/>
      <c r="O18" s="34"/>
      <c r="P18" s="35"/>
      <c r="Q18" s="36"/>
      <c r="R18" s="35"/>
      <c r="S18" s="36"/>
    </row>
    <row r="19" spans="1:19" ht="18.95" customHeight="1">
      <c r="A19" s="31">
        <v>16</v>
      </c>
      <c r="B19" s="32" t="s">
        <v>31</v>
      </c>
      <c r="C19" s="16">
        <f>'BANKING KEY INDICATOR-1'!C19</f>
        <v>110</v>
      </c>
      <c r="D19" s="17">
        <v>101.65</v>
      </c>
      <c r="E19" s="17">
        <f>D19/'BANKING KEY INDICATOR-1'!F19%</f>
        <v>7.1247835930217072</v>
      </c>
      <c r="F19" s="17">
        <f>'BANKING KEY INDICATOR-1'!E19/'BANKING KEY INDICATOR-1'!D19%</f>
        <v>82.86614536774168</v>
      </c>
      <c r="G19" s="17">
        <f>'BANKING KEY INDICATOR-1'!G19/'BANKING KEY INDICATOR-1'!F19%</f>
        <v>68.892066362470288</v>
      </c>
      <c r="H19" s="17">
        <f>'BANKING KEY INDICATOR-1'!H19/'BANKING KEY INDICATOR-1'!F19%</f>
        <v>26.087291741138703</v>
      </c>
      <c r="I19" s="17">
        <f>'BANKING KEY INDICATOR-1'!K19/'BANKING KEY INDICATOR-1'!G19%</f>
        <v>20.495681103684035</v>
      </c>
      <c r="J19" s="17">
        <f>'BANKING KEY INDICATOR-1'!L19/'BANKING KEY INDICATOR-1'!F19%</f>
        <v>0.33713929249812502</v>
      </c>
      <c r="K19" s="17">
        <f>'BANKING KEY INDICATOR-1'!M19/'BANKING KEY INDICATOR-1'!F19%</f>
        <v>21.220149855261404</v>
      </c>
      <c r="L19" s="33">
        <f>('BANKING KEY INDICATOR-1'!O19+'BANKING KEY INDICATOR-1'!E19)/'BANKING KEY INDICATOR-1'!D19%</f>
        <v>82.86614536774168</v>
      </c>
      <c r="M19" s="34"/>
      <c r="N19" s="34"/>
      <c r="O19" s="34"/>
      <c r="P19" s="35"/>
      <c r="Q19" s="36"/>
      <c r="R19" s="35"/>
      <c r="S19" s="36"/>
    </row>
    <row r="20" spans="1:19" ht="18.95" customHeight="1">
      <c r="A20" s="31">
        <v>17</v>
      </c>
      <c r="B20" s="32" t="s">
        <v>32</v>
      </c>
      <c r="C20" s="16">
        <f>'BANKING KEY INDICATOR-1'!C20</f>
        <v>249</v>
      </c>
      <c r="D20" s="17">
        <v>1006.16</v>
      </c>
      <c r="E20" s="17">
        <f>D20/'BANKING KEY INDICATOR-1'!F20%</f>
        <v>15.611820892928629</v>
      </c>
      <c r="F20" s="17">
        <f>'BANKING KEY INDICATOR-1'!E20/'BANKING KEY INDICATOR-1'!D20%</f>
        <v>60.653118812158347</v>
      </c>
      <c r="G20" s="17">
        <f>'BANKING KEY INDICATOR-1'!G20/'BANKING KEY INDICATOR-1'!F20%</f>
        <v>60.92389904513054</v>
      </c>
      <c r="H20" s="17">
        <f>'BANKING KEY INDICATOR-1'!H20/'BANKING KEY INDICATOR-1'!F20%</f>
        <v>22.325387983602436</v>
      </c>
      <c r="I20" s="17">
        <f>'BANKING KEY INDICATOR-1'!K20/'BANKING KEY INDICATOR-1'!G20%</f>
        <v>38.494470846513146</v>
      </c>
      <c r="J20" s="17">
        <f>'BANKING KEY INDICATOR-1'!L20/'BANKING KEY INDICATOR-1'!F20%</f>
        <v>4.8410671449806514E-2</v>
      </c>
      <c r="K20" s="17">
        <f>'BANKING KEY INDICATOR-1'!M20/'BANKING KEY INDICATOR-1'!F20%</f>
        <v>12.097954028481611</v>
      </c>
      <c r="L20" s="33">
        <f>('BANKING KEY INDICATOR-1'!O20+'BANKING KEY INDICATOR-1'!E20)/'BANKING KEY INDICATOR-1'!D20%</f>
        <v>63.061225378494505</v>
      </c>
      <c r="M20" s="34"/>
      <c r="N20" s="34"/>
      <c r="O20" s="34"/>
      <c r="P20" s="35"/>
      <c r="Q20" s="36"/>
      <c r="R20" s="35"/>
      <c r="S20" s="36"/>
    </row>
    <row r="21" spans="1:19" ht="18.95" customHeight="1">
      <c r="A21" s="31">
        <v>18</v>
      </c>
      <c r="B21" s="32" t="s">
        <v>68</v>
      </c>
      <c r="C21" s="16">
        <f>'BANKING KEY INDICATOR-1'!C21</f>
        <v>136</v>
      </c>
      <c r="D21" s="17">
        <v>260.5</v>
      </c>
      <c r="E21" s="17">
        <f>D21/'BANKING KEY INDICATOR-1'!F21%</f>
        <v>4.6913015525416766</v>
      </c>
      <c r="F21" s="17">
        <f>'BANKING KEY INDICATOR-1'!E21/'BANKING KEY INDICATOR-1'!D21%</f>
        <v>36.573788048640083</v>
      </c>
      <c r="G21" s="17">
        <f>'BANKING KEY INDICATOR-1'!G21/'BANKING KEY INDICATOR-1'!F21%</f>
        <v>53.645258363753257</v>
      </c>
      <c r="H21" s="17">
        <f>'BANKING KEY INDICATOR-1'!H21/'BANKING KEY INDICATOR-1'!F21%</f>
        <v>11.16529769504919</v>
      </c>
      <c r="I21" s="17">
        <f>'BANKING KEY INDICATOR-1'!K21/'BANKING KEY INDICATOR-1'!G21%</f>
        <v>22.559192703175409</v>
      </c>
      <c r="J21" s="17">
        <f>'BANKING KEY INDICATOR-1'!L21/'BANKING KEY INDICATOR-1'!F21%</f>
        <v>7.3836224051519669E-2</v>
      </c>
      <c r="K21" s="17">
        <f>'BANKING KEY INDICATOR-1'!M21/'BANKING KEY INDICATOR-1'!F21%</f>
        <v>8.6800784464858456</v>
      </c>
      <c r="L21" s="33">
        <f>('BANKING KEY INDICATOR-1'!O21+'BANKING KEY INDICATOR-1'!E21)/'BANKING KEY INDICATOR-1'!D21%</f>
        <v>39.410269954829687</v>
      </c>
      <c r="M21" s="34"/>
      <c r="N21" s="34"/>
      <c r="O21" s="34"/>
      <c r="P21" s="35"/>
      <c r="Q21" s="36"/>
      <c r="R21" s="35"/>
      <c r="S21" s="36"/>
    </row>
    <row r="22" spans="1:19" ht="18.95" customHeight="1">
      <c r="A22" s="31">
        <v>19</v>
      </c>
      <c r="B22" s="32" t="s">
        <v>33</v>
      </c>
      <c r="C22" s="16">
        <f>'BANKING KEY INDICATOR-1'!C22</f>
        <v>135</v>
      </c>
      <c r="D22" s="17">
        <v>134.47999999999999</v>
      </c>
      <c r="E22" s="17">
        <f>D22/'BANKING KEY INDICATOR-1'!F22%</f>
        <v>6.4539350863132228</v>
      </c>
      <c r="F22" s="17">
        <f>'BANKING KEY INDICATOR-1'!E22/'BANKING KEY INDICATOR-1'!D22%</f>
        <v>39.074492499786309</v>
      </c>
      <c r="G22" s="17">
        <f>'BANKING KEY INDICATOR-1'!G22/'BANKING KEY INDICATOR-1'!F22%</f>
        <v>88.300083025785995</v>
      </c>
      <c r="H22" s="17">
        <f>'BANKING KEY INDICATOR-1'!H22/'BANKING KEY INDICATOR-1'!F22%</f>
        <v>29.252911901482463</v>
      </c>
      <c r="I22" s="17">
        <f>'BANKING KEY INDICATOR-1'!K22/'BANKING KEY INDICATOR-1'!G22%</f>
        <v>31.237567259090167</v>
      </c>
      <c r="J22" s="17">
        <f>'BANKING KEY INDICATOR-1'!L22/'BANKING KEY INDICATOR-1'!F22%</f>
        <v>0.12141921303072913</v>
      </c>
      <c r="K22" s="17">
        <f>'BANKING KEY INDICATOR-1'!M22/'BANKING KEY INDICATOR-1'!F22%</f>
        <v>23.462703185214689</v>
      </c>
      <c r="L22" s="33">
        <f>('BANKING KEY INDICATOR-1'!O22+'BANKING KEY INDICATOR-1'!E22)/'BANKING KEY INDICATOR-1'!D22%</f>
        <v>39.074492499786309</v>
      </c>
      <c r="M22" s="34"/>
      <c r="N22" s="34"/>
      <c r="O22" s="34"/>
      <c r="P22" s="35"/>
      <c r="Q22" s="36"/>
      <c r="R22" s="35"/>
      <c r="S22" s="36"/>
    </row>
    <row r="23" spans="1:19" ht="18.95" customHeight="1">
      <c r="A23" s="31">
        <v>20</v>
      </c>
      <c r="B23" s="32" t="s">
        <v>34</v>
      </c>
      <c r="C23" s="16">
        <f>'BANKING KEY INDICATOR-1'!C23</f>
        <v>35</v>
      </c>
      <c r="D23" s="17">
        <v>86.98</v>
      </c>
      <c r="E23" s="17">
        <f>D23/'BANKING KEY INDICATOR-1'!F23%</f>
        <v>13.086193148479699</v>
      </c>
      <c r="F23" s="17">
        <f>'BANKING KEY INDICATOR-1'!E23/'BANKING KEY INDICATOR-1'!D23%</f>
        <v>37.124728408094413</v>
      </c>
      <c r="G23" s="17">
        <f>'BANKING KEY INDICATOR-1'!G23/'BANKING KEY INDICATOR-1'!F23%</f>
        <v>50.479185159552863</v>
      </c>
      <c r="H23" s="17">
        <f>'BANKING KEY INDICATOR-1'!H23/'BANKING KEY INDICATOR-1'!F23%</f>
        <v>8.2461973610964847</v>
      </c>
      <c r="I23" s="17">
        <f>'BANKING KEY INDICATOR-1'!K23/'BANKING KEY INDICATOR-1'!G23%</f>
        <v>22.51132570338579</v>
      </c>
      <c r="J23" s="17">
        <f>'BANKING KEY INDICATOR-1'!L23/'BANKING KEY INDICATOR-1'!F23%</f>
        <v>0</v>
      </c>
      <c r="K23" s="17">
        <f>'BANKING KEY INDICATOR-1'!M23/'BANKING KEY INDICATOR-1'!F23%</f>
        <v>31.408067161147638</v>
      </c>
      <c r="L23" s="33">
        <f>('BANKING KEY INDICATOR-1'!O23+'BANKING KEY INDICATOR-1'!E23)/'BANKING KEY INDICATOR-1'!D23%</f>
        <v>37.124728408094413</v>
      </c>
      <c r="M23" s="34"/>
      <c r="N23" s="34"/>
      <c r="O23" s="34"/>
      <c r="P23" s="35"/>
      <c r="Q23" s="36"/>
      <c r="R23" s="35"/>
      <c r="S23" s="36"/>
    </row>
    <row r="24" spans="1:19" s="41" customFormat="1" ht="18.95" customHeight="1">
      <c r="A24" s="87" t="s">
        <v>35</v>
      </c>
      <c r="B24" s="88"/>
      <c r="C24" s="20">
        <f>SUM(C4:C23)</f>
        <v>3077</v>
      </c>
      <c r="D24" s="18">
        <f>SUM(D4:D23)</f>
        <v>6412.8799999999992</v>
      </c>
      <c r="E24" s="18">
        <f>D24/'BANKING KEY INDICATOR-1'!F24%</f>
        <v>7.6426778070145414</v>
      </c>
      <c r="F24" s="18">
        <f>'BANKING KEY INDICATOR-1'!E24/'BANKING KEY INDICATOR-1'!D24%</f>
        <v>59.743532813424103</v>
      </c>
      <c r="G24" s="18">
        <f>'BANKING KEY INDICATOR-1'!G24/'BANKING KEY INDICATOR-1'!F24%</f>
        <v>53.977645493959443</v>
      </c>
      <c r="H24" s="18">
        <f>'BANKING KEY INDICATOR-1'!H24/'BANKING KEY INDICATOR-1'!F24%</f>
        <v>15.557555875241224</v>
      </c>
      <c r="I24" s="18">
        <f>'BANKING KEY INDICATOR-1'!K24/'BANKING KEY INDICATOR-1'!G24%</f>
        <v>22.976176808266363</v>
      </c>
      <c r="J24" s="18">
        <f>'BANKING KEY INDICATOR-1'!L24/'BANKING KEY INDICATOR-1'!F24%</f>
        <v>5.8730424135439413E-2</v>
      </c>
      <c r="K24" s="18">
        <f>'BANKING KEY INDICATOR-1'!M24/'BANKING KEY INDICATOR-1'!F24%</f>
        <v>10.082214489753813</v>
      </c>
      <c r="L24" s="37">
        <f>('BANKING KEY INDICATOR-1'!O24+'BANKING KEY INDICATOR-1'!E24)/'BANKING KEY INDICATOR-1'!D24%</f>
        <v>60.104904219557469</v>
      </c>
      <c r="M24" s="38"/>
      <c r="N24" s="38"/>
      <c r="O24" s="38"/>
      <c r="P24" s="39"/>
      <c r="Q24" s="40"/>
      <c r="R24" s="39"/>
      <c r="S24" s="40"/>
    </row>
    <row r="25" spans="1:19" ht="18.95" customHeight="1">
      <c r="A25" s="31">
        <v>21</v>
      </c>
      <c r="B25" s="32" t="s">
        <v>36</v>
      </c>
      <c r="C25" s="16">
        <f>'BANKING KEY INDICATOR-1'!C25</f>
        <v>163</v>
      </c>
      <c r="D25" s="17">
        <v>83.86</v>
      </c>
      <c r="E25" s="17">
        <f>D25/'BANKING KEY INDICATOR-1'!F25%</f>
        <v>0.68543647738288482</v>
      </c>
      <c r="F25" s="17">
        <f>'BANKING KEY INDICATOR-1'!E25/'BANKING KEY INDICATOR-1'!D25%</f>
        <v>69.500413268914514</v>
      </c>
      <c r="G25" s="17">
        <f>'BANKING KEY INDICATOR-1'!G25/'BANKING KEY INDICATOR-1'!F25%</f>
        <v>69.594606744511836</v>
      </c>
      <c r="H25" s="17">
        <f>'BANKING KEY INDICATOR-1'!H25/'BANKING KEY INDICATOR-1'!F25%</f>
        <v>18.19766006731761</v>
      </c>
      <c r="I25" s="17">
        <f>'BANKING KEY INDICATOR-1'!K25/'BANKING KEY INDICATOR-1'!G25%</f>
        <v>3.672289179266623</v>
      </c>
      <c r="J25" s="17">
        <f>'BANKING KEY INDICATOR-1'!L25/'BANKING KEY INDICATOR-1'!F25%</f>
        <v>3.1876964724460418E-3</v>
      </c>
      <c r="K25" s="17">
        <f>'BANKING KEY INDICATOR-1'!M25/'BANKING KEY INDICATOR-1'!F25%</f>
        <v>2.7983070879657101</v>
      </c>
      <c r="L25" s="33">
        <f>('BANKING KEY INDICATOR-1'!O25+'BANKING KEY INDICATOR-1'!E25)/'BANKING KEY INDICATOR-1'!D25%</f>
        <v>69.500413268914514</v>
      </c>
      <c r="M25" s="34"/>
      <c r="N25" s="34"/>
      <c r="O25" s="34"/>
      <c r="P25" s="35"/>
      <c r="Q25" s="36"/>
      <c r="R25" s="35"/>
      <c r="S25" s="36"/>
    </row>
    <row r="26" spans="1:19" ht="18.95" customHeight="1">
      <c r="A26" s="31">
        <v>22</v>
      </c>
      <c r="B26" s="32" t="s">
        <v>70</v>
      </c>
      <c r="C26" s="16">
        <f>'BANKING KEY INDICATOR-1'!C26</f>
        <v>165</v>
      </c>
      <c r="D26" s="17">
        <v>0</v>
      </c>
      <c r="E26" s="17">
        <f>D26/'BANKING KEY INDICATOR-1'!F26%</f>
        <v>0</v>
      </c>
      <c r="F26" s="17">
        <f>'BANKING KEY INDICATOR-1'!E26/'BANKING KEY INDICATOR-1'!D26%</f>
        <v>95.441452274338417</v>
      </c>
      <c r="G26" s="17">
        <f>'BANKING KEY INDICATOR-1'!G26/'BANKING KEY INDICATOR-1'!F26%</f>
        <v>100</v>
      </c>
      <c r="H26" s="17">
        <f>'BANKING KEY INDICATOR-1'!H26/'BANKING KEY INDICATOR-1'!F26%</f>
        <v>76.142122434396725</v>
      </c>
      <c r="I26" s="17">
        <f>'BANKING KEY INDICATOR-1'!K26/'BANKING KEY INDICATOR-1'!G26%</f>
        <v>75.453887306198823</v>
      </c>
      <c r="J26" s="17">
        <f>'BANKING KEY INDICATOR-1'!L26/'BANKING KEY INDICATOR-1'!F26%</f>
        <v>0</v>
      </c>
      <c r="K26" s="17">
        <f>'BANKING KEY INDICATOR-1'!M26/'BANKING KEY INDICATOR-1'!F26%</f>
        <v>76.21263832867929</v>
      </c>
      <c r="L26" s="33">
        <f>('BANKING KEY INDICATOR-1'!O26+'BANKING KEY INDICATOR-1'!E26)/'BANKING KEY INDICATOR-1'!D26%</f>
        <v>95.441452274338417</v>
      </c>
      <c r="M26" s="34"/>
      <c r="N26" s="34"/>
      <c r="O26" s="34"/>
      <c r="P26" s="35"/>
      <c r="Q26" s="36"/>
      <c r="R26" s="35"/>
      <c r="S26" s="36"/>
    </row>
    <row r="27" spans="1:19" ht="18.95" customHeight="1">
      <c r="A27" s="31">
        <v>23</v>
      </c>
      <c r="B27" s="32" t="s">
        <v>66</v>
      </c>
      <c r="C27" s="16">
        <f>'BANKING KEY INDICATOR-1'!C27</f>
        <v>1</v>
      </c>
      <c r="D27" s="17">
        <v>0.01</v>
      </c>
      <c r="E27" s="17">
        <f>D27/'BANKING KEY INDICATOR-1'!F27%</f>
        <v>4.5269352648257134E-2</v>
      </c>
      <c r="F27" s="17">
        <f>'BANKING KEY INDICATOR-1'!E27/'BANKING KEY INDICATOR-1'!D27%</f>
        <v>150.88797814207649</v>
      </c>
      <c r="G27" s="17">
        <f>'BANKING KEY INDICATOR-1'!G27/'BANKING KEY INDICATOR-1'!F27%</f>
        <v>40.334993209597108</v>
      </c>
      <c r="H27" s="17">
        <f>'BANKING KEY INDICATOR-1'!H27/'BANKING KEY INDICATOR-1'!F27%</f>
        <v>4.164780443639656</v>
      </c>
      <c r="I27" s="17">
        <f>'BANKING KEY INDICATOR-1'!K27/'BANKING KEY INDICATOR-1'!G27%</f>
        <v>7.5196408529741872</v>
      </c>
      <c r="J27" s="17">
        <f>'BANKING KEY INDICATOR-1'!L27/'BANKING KEY INDICATOR-1'!F27%</f>
        <v>0</v>
      </c>
      <c r="K27" s="17">
        <f>'BANKING KEY INDICATOR-1'!M27/'BANKING KEY INDICATOR-1'!F27%</f>
        <v>5.4775916704391125</v>
      </c>
      <c r="L27" s="33">
        <f>('BANKING KEY INDICATOR-1'!O27+'BANKING KEY INDICATOR-1'!E27)/'BANKING KEY INDICATOR-1'!D27%</f>
        <v>150.88797814207649</v>
      </c>
      <c r="M27" s="34"/>
      <c r="N27" s="34"/>
      <c r="O27" s="34"/>
      <c r="P27" s="35"/>
      <c r="Q27" s="36"/>
      <c r="R27" s="35"/>
      <c r="S27" s="36"/>
    </row>
    <row r="28" spans="1:19" ht="18.95" customHeight="1">
      <c r="A28" s="31">
        <v>24</v>
      </c>
      <c r="B28" s="32" t="s">
        <v>64</v>
      </c>
      <c r="C28" s="16">
        <f>'BANKING KEY INDICATOR-1'!C28</f>
        <v>38</v>
      </c>
      <c r="D28" s="17">
        <v>11.95</v>
      </c>
      <c r="E28" s="17">
        <f>D28/'BANKING KEY INDICATOR-1'!F28%</f>
        <v>1.0357888897556577</v>
      </c>
      <c r="F28" s="17">
        <f>'BANKING KEY INDICATOR-1'!E28/'BANKING KEY INDICATOR-1'!D28%</f>
        <v>78.223991104361033</v>
      </c>
      <c r="G28" s="17">
        <f>'BANKING KEY INDICATOR-1'!G28/'BANKING KEY INDICATOR-1'!F28%</f>
        <v>77.604423988697334</v>
      </c>
      <c r="H28" s="17">
        <f>'BANKING KEY INDICATOR-1'!H28/'BANKING KEY INDICATOR-1'!F28%</f>
        <v>45.041648247826572</v>
      </c>
      <c r="I28" s="17">
        <f>'BANKING KEY INDICATOR-1'!K28/'BANKING KEY INDICATOR-1'!G28%</f>
        <v>48.327432343381766</v>
      </c>
      <c r="J28" s="17">
        <f>'BANKING KEY INDICATOR-1'!L28/'BANKING KEY INDICATOR-1'!F28%</f>
        <v>0</v>
      </c>
      <c r="K28" s="17">
        <f>'BANKING KEY INDICATOR-1'!M28/'BANKING KEY INDICATOR-1'!F28%</f>
        <v>18.318294892130606</v>
      </c>
      <c r="L28" s="33">
        <f>('BANKING KEY INDICATOR-1'!O28+'BANKING KEY INDICATOR-1'!E28)/'BANKING KEY INDICATOR-1'!D28%</f>
        <v>78.223991104361033</v>
      </c>
      <c r="M28" s="34"/>
      <c r="N28" s="34"/>
      <c r="O28" s="34"/>
      <c r="P28" s="35"/>
      <c r="Q28" s="36"/>
      <c r="R28" s="35"/>
      <c r="S28" s="36"/>
    </row>
    <row r="29" spans="1:19" ht="18.95" customHeight="1">
      <c r="A29" s="31">
        <v>25</v>
      </c>
      <c r="B29" s="32" t="s">
        <v>37</v>
      </c>
      <c r="C29" s="16">
        <f>'BANKING KEY INDICATOR-1'!C29</f>
        <v>25</v>
      </c>
      <c r="D29" s="17">
        <v>7.44</v>
      </c>
      <c r="E29" s="17">
        <f>D29/'BANKING KEY INDICATOR-1'!F29%</f>
        <v>1.3228077661617239</v>
      </c>
      <c r="F29" s="17">
        <f>'BANKING KEY INDICATOR-1'!E29/'BANKING KEY INDICATOR-1'!D29%</f>
        <v>78.55197553106801</v>
      </c>
      <c r="G29" s="17">
        <f>'BANKING KEY INDICATOR-1'!G29/'BANKING KEY INDICATOR-1'!F29%</f>
        <v>48.577626057890619</v>
      </c>
      <c r="H29" s="17">
        <f>'BANKING KEY INDICATOR-1'!H29/'BANKING KEY INDICATOR-1'!F29%</f>
        <v>20.949790199843537</v>
      </c>
      <c r="I29" s="17">
        <f>'BANKING KEY INDICATOR-1'!K29/'BANKING KEY INDICATOR-1'!G29%</f>
        <v>0</v>
      </c>
      <c r="J29" s="17">
        <f>'BANKING KEY INDICATOR-1'!L29/'BANKING KEY INDICATOR-1'!F29%</f>
        <v>0</v>
      </c>
      <c r="K29" s="17">
        <f>'BANKING KEY INDICATOR-1'!M29/'BANKING KEY INDICATOR-1'!F29%</f>
        <v>2.9354242230282339</v>
      </c>
      <c r="L29" s="33">
        <f>('BANKING KEY INDICATOR-1'!O29+'BANKING KEY INDICATOR-1'!E29)/'BANKING KEY INDICATOR-1'!D29%</f>
        <v>78.55197553106801</v>
      </c>
      <c r="M29" s="34"/>
      <c r="N29" s="34"/>
      <c r="O29" s="34"/>
      <c r="P29" s="35"/>
      <c r="Q29" s="36"/>
      <c r="R29" s="35"/>
      <c r="S29" s="36"/>
    </row>
    <row r="30" spans="1:19" ht="18.95" customHeight="1">
      <c r="A30" s="31">
        <v>26</v>
      </c>
      <c r="B30" s="32" t="s">
        <v>38</v>
      </c>
      <c r="C30" s="16">
        <f>'BANKING KEY INDICATOR-1'!C30</f>
        <v>147</v>
      </c>
      <c r="D30" s="17">
        <v>122.31</v>
      </c>
      <c r="E30" s="17">
        <f>D30/'BANKING KEY INDICATOR-1'!F30%</f>
        <v>1.2189749886384473</v>
      </c>
      <c r="F30" s="17">
        <f>'BANKING KEY INDICATOR-1'!E30/'BANKING KEY INDICATOR-1'!D30%</f>
        <v>91.98369120263736</v>
      </c>
      <c r="G30" s="17">
        <f>'BANKING KEY INDICATOR-1'!G30/'BANKING KEY INDICATOR-1'!F30%</f>
        <v>24.265884247705763</v>
      </c>
      <c r="H30" s="17">
        <f>'BANKING KEY INDICATOR-1'!H30/'BANKING KEY INDICATOR-1'!F30%</f>
        <v>7.7739928083365886</v>
      </c>
      <c r="I30" s="17">
        <f>'BANKING KEY INDICATOR-1'!K30/'BANKING KEY INDICATOR-1'!G30%</f>
        <v>32.979300147856087</v>
      </c>
      <c r="J30" s="17">
        <f>'BANKING KEY INDICATOR-1'!L30/'BANKING KEY INDICATOR-1'!F30%</f>
        <v>0</v>
      </c>
      <c r="K30" s="17">
        <f>'BANKING KEY INDICATOR-1'!M30/'BANKING KEY INDICATOR-1'!F30%</f>
        <v>9.0716016998477151</v>
      </c>
      <c r="L30" s="33">
        <f>('BANKING KEY INDICATOR-1'!O30+'BANKING KEY INDICATOR-1'!E30)/'BANKING KEY INDICATOR-1'!D30%</f>
        <v>91.98369120263736</v>
      </c>
      <c r="M30" s="34"/>
      <c r="N30" s="34"/>
      <c r="O30" s="34"/>
      <c r="P30" s="35"/>
      <c r="Q30" s="36"/>
      <c r="R30" s="35"/>
      <c r="S30" s="36"/>
    </row>
    <row r="31" spans="1:19" ht="18.95" customHeight="1">
      <c r="A31" s="31">
        <v>27</v>
      </c>
      <c r="B31" s="32" t="s">
        <v>39</v>
      </c>
      <c r="C31" s="16">
        <f>'BANKING KEY INDICATOR-1'!C31</f>
        <v>141</v>
      </c>
      <c r="D31" s="17">
        <v>0</v>
      </c>
      <c r="E31" s="17">
        <f>D31/'BANKING KEY INDICATOR-1'!F31%</f>
        <v>0</v>
      </c>
      <c r="F31" s="17">
        <f>'BANKING KEY INDICATOR-1'!E31/'BANKING KEY INDICATOR-1'!D31%</f>
        <v>70.852000457999281</v>
      </c>
      <c r="G31" s="17">
        <f>'BANKING KEY INDICATOR-1'!G31/'BANKING KEY INDICATOR-1'!F31%</f>
        <v>29.780152677158107</v>
      </c>
      <c r="H31" s="17">
        <f>'BANKING KEY INDICATOR-1'!H31/'BANKING KEY INDICATOR-1'!F31%</f>
        <v>8.6902366354408205</v>
      </c>
      <c r="I31" s="17">
        <f>'BANKING KEY INDICATOR-1'!K31/'BANKING KEY INDICATOR-1'!G31%</f>
        <v>24.61256528472941</v>
      </c>
      <c r="J31" s="17">
        <f>'BANKING KEY INDICATOR-1'!L31/'BANKING KEY INDICATOR-1'!F31%</f>
        <v>0</v>
      </c>
      <c r="K31" s="17">
        <f>'BANKING KEY INDICATOR-1'!M31/'BANKING KEY INDICATOR-1'!F31%</f>
        <v>17.881769564119921</v>
      </c>
      <c r="L31" s="33">
        <f>('BANKING KEY INDICATOR-1'!O31+'BANKING KEY INDICATOR-1'!E31)/'BANKING KEY INDICATOR-1'!D31%</f>
        <v>70.852000457999281</v>
      </c>
      <c r="M31" s="34"/>
      <c r="N31" s="34"/>
      <c r="O31" s="34"/>
      <c r="P31" s="35"/>
      <c r="Q31" s="36"/>
      <c r="R31" s="35"/>
      <c r="S31" s="36"/>
    </row>
    <row r="32" spans="1:19" ht="18.95" customHeight="1">
      <c r="A32" s="31">
        <v>28</v>
      </c>
      <c r="B32" s="32" t="s">
        <v>69</v>
      </c>
      <c r="C32" s="16">
        <f>'BANKING KEY INDICATOR-1'!C32</f>
        <v>75</v>
      </c>
      <c r="D32" s="17">
        <v>156.31</v>
      </c>
      <c r="E32" s="17">
        <f>D32/'BANKING KEY INDICATOR-1'!F32%</f>
        <v>8.4205139255508268</v>
      </c>
      <c r="F32" s="17">
        <f>'BANKING KEY INDICATOR-1'!E32/'BANKING KEY INDICATOR-1'!D32%</f>
        <v>72.834154186808334</v>
      </c>
      <c r="G32" s="17">
        <f>'BANKING KEY INDICATOR-1'!G32/'BANKING KEY INDICATOR-1'!F32%</f>
        <v>75.881053708991004</v>
      </c>
      <c r="H32" s="17">
        <f>'BANKING KEY INDICATOR-1'!H32/'BANKING KEY INDICATOR-1'!F32%</f>
        <v>21.58487313473038</v>
      </c>
      <c r="I32" s="17">
        <f>'BANKING KEY INDICATOR-1'!K32/'BANKING KEY INDICATOR-1'!G32%</f>
        <v>28.841102386800895</v>
      </c>
      <c r="J32" s="17">
        <f>'BANKING KEY INDICATOR-1'!L32/'BANKING KEY INDICATOR-1'!F32%</f>
        <v>3.7709421968431835E-3</v>
      </c>
      <c r="K32" s="17">
        <f>'BANKING KEY INDICATOR-1'!M32/'BANKING KEY INDICATOR-1'!F32%</f>
        <v>12.383774174433013</v>
      </c>
      <c r="L32" s="33">
        <f>('BANKING KEY INDICATOR-1'!O32+'BANKING KEY INDICATOR-1'!E32)/'BANKING KEY INDICATOR-1'!D32%</f>
        <v>72.834154186808334</v>
      </c>
      <c r="M32" s="34"/>
      <c r="N32" s="34"/>
      <c r="O32" s="34"/>
      <c r="P32" s="35"/>
      <c r="Q32" s="36"/>
      <c r="R32" s="35"/>
      <c r="S32" s="36"/>
    </row>
    <row r="33" spans="1:19" ht="18.95" customHeight="1">
      <c r="A33" s="31">
        <v>29</v>
      </c>
      <c r="B33" s="32" t="s">
        <v>40</v>
      </c>
      <c r="C33" s="16">
        <f>'BANKING KEY INDICATOR-1'!C33</f>
        <v>46</v>
      </c>
      <c r="D33" s="17">
        <v>0.4</v>
      </c>
      <c r="E33" s="17">
        <f>D33/'BANKING KEY INDICATOR-1'!F33%</f>
        <v>9.2724854294482101E-3</v>
      </c>
      <c r="F33" s="17">
        <f>'BANKING KEY INDICATOR-1'!E33/'BANKING KEY INDICATOR-1'!D33%</f>
        <v>140.85640211847527</v>
      </c>
      <c r="G33" s="17">
        <f>'BANKING KEY INDICATOR-1'!G33/'BANKING KEY INDICATOR-1'!F33%</f>
        <v>64.854313027053877</v>
      </c>
      <c r="H33" s="17">
        <f>'BANKING KEY INDICATOR-1'!H33/'BANKING KEY INDICATOR-1'!F33%</f>
        <v>35.779044090204593</v>
      </c>
      <c r="I33" s="17">
        <f>'BANKING KEY INDICATOR-1'!K33/'BANKING KEY INDICATOR-1'!G33%</f>
        <v>112.56348942527995</v>
      </c>
      <c r="J33" s="17">
        <f>'BANKING KEY INDICATOR-1'!L33/'BANKING KEY INDICATOR-1'!F33%</f>
        <v>0</v>
      </c>
      <c r="K33" s="17">
        <f>'BANKING KEY INDICATOR-1'!M33/'BANKING KEY INDICATOR-1'!F33%</f>
        <v>5.4138495696871329</v>
      </c>
      <c r="L33" s="33">
        <f>('BANKING KEY INDICATOR-1'!O33+'BANKING KEY INDICATOR-1'!E33)/'BANKING KEY INDICATOR-1'!D33%</f>
        <v>140.85640211847527</v>
      </c>
      <c r="M33" s="34"/>
      <c r="N33" s="34"/>
      <c r="O33" s="34"/>
      <c r="P33" s="35"/>
      <c r="Q33" s="36"/>
      <c r="R33" s="35"/>
      <c r="S33" s="36"/>
    </row>
    <row r="34" spans="1:19" ht="18.95" customHeight="1">
      <c r="A34" s="31">
        <v>30</v>
      </c>
      <c r="B34" s="32" t="s">
        <v>41</v>
      </c>
      <c r="C34" s="16">
        <f>'BANKING KEY INDICATOR-1'!C34</f>
        <v>8</v>
      </c>
      <c r="D34" s="17">
        <v>3.88</v>
      </c>
      <c r="E34" s="17">
        <f>D34/'BANKING KEY INDICATOR-1'!F34%</f>
        <v>0.66912703066257362</v>
      </c>
      <c r="F34" s="17">
        <f>'BANKING KEY INDICATOR-1'!E34/'BANKING KEY INDICATOR-1'!D34%</f>
        <v>150.75787120089439</v>
      </c>
      <c r="G34" s="17">
        <f>'BANKING KEY INDICATOR-1'!G34/'BANKING KEY INDICATOR-1'!F34%</f>
        <v>24.248956644707345</v>
      </c>
      <c r="H34" s="17">
        <f>'BANKING KEY INDICATOR-1'!H34/'BANKING KEY INDICATOR-1'!F34%</f>
        <v>4.501086469147725</v>
      </c>
      <c r="I34" s="17">
        <f>'BANKING KEY INDICATOR-1'!K34/'BANKING KEY INDICATOR-1'!G34%</f>
        <v>0</v>
      </c>
      <c r="J34" s="17">
        <f>'BANKING KEY INDICATOR-1'!L34/'BANKING KEY INDICATOR-1'!F34%</f>
        <v>0</v>
      </c>
      <c r="K34" s="17">
        <f>'BANKING KEY INDICATOR-1'!M34/'BANKING KEY INDICATOR-1'!F34%</f>
        <v>2.0694650432863101E-2</v>
      </c>
      <c r="L34" s="33">
        <f>('BANKING KEY INDICATOR-1'!O34+'BANKING KEY INDICATOR-1'!E34)/'BANKING KEY INDICATOR-1'!D34%</f>
        <v>150.75787120089439</v>
      </c>
      <c r="M34" s="34"/>
      <c r="N34" s="34"/>
      <c r="O34" s="34"/>
      <c r="P34" s="35"/>
      <c r="Q34" s="36"/>
      <c r="R34" s="35"/>
      <c r="S34" s="36"/>
    </row>
    <row r="35" spans="1:19" ht="18.95" customHeight="1">
      <c r="A35" s="31">
        <v>31</v>
      </c>
      <c r="B35" s="32" t="s">
        <v>42</v>
      </c>
      <c r="C35" s="16">
        <f>'BANKING KEY INDICATOR-1'!C35</f>
        <v>5</v>
      </c>
      <c r="D35" s="17">
        <v>0</v>
      </c>
      <c r="E35" s="17">
        <f>D35/'BANKING KEY INDICATOR-1'!F35%</f>
        <v>0</v>
      </c>
      <c r="F35" s="17">
        <f>'BANKING KEY INDICATOR-1'!E35/'BANKING KEY INDICATOR-1'!D35%</f>
        <v>46.819466248037678</v>
      </c>
      <c r="G35" s="17">
        <f>'BANKING KEY INDICATOR-1'!G35/'BANKING KEY INDICATOR-1'!F35%</f>
        <v>11.775751072961372</v>
      </c>
      <c r="H35" s="17">
        <f>'BANKING KEY INDICATOR-1'!H35/'BANKING KEY INDICATOR-1'!F35%</f>
        <v>3.9028969957081543</v>
      </c>
      <c r="I35" s="17">
        <f>'BANKING KEY INDICATOR-1'!K35/'BANKING KEY INDICATOR-1'!G35%</f>
        <v>0</v>
      </c>
      <c r="J35" s="17">
        <f>'BANKING KEY INDICATOR-1'!L35/'BANKING KEY INDICATOR-1'!F35%</f>
        <v>0</v>
      </c>
      <c r="K35" s="17">
        <f>'BANKING KEY INDICATOR-1'!M35/'BANKING KEY INDICATOR-1'!F35%</f>
        <v>0</v>
      </c>
      <c r="L35" s="33">
        <f>('BANKING KEY INDICATOR-1'!O35+'BANKING KEY INDICATOR-1'!E35)/'BANKING KEY INDICATOR-1'!D35%</f>
        <v>46.819466248037678</v>
      </c>
      <c r="M35" s="34"/>
      <c r="N35" s="34"/>
      <c r="O35" s="34"/>
      <c r="P35" s="35"/>
      <c r="Q35" s="36"/>
      <c r="R35" s="35"/>
      <c r="S35" s="36"/>
    </row>
    <row r="36" spans="1:19" ht="18.95" customHeight="1">
      <c r="A36" s="31">
        <v>32</v>
      </c>
      <c r="B36" s="32" t="s">
        <v>43</v>
      </c>
      <c r="C36" s="16">
        <f>'BANKING KEY INDICATOR-1'!C36</f>
        <v>18</v>
      </c>
      <c r="D36" s="17">
        <v>11.07</v>
      </c>
      <c r="E36" s="17">
        <f>D36/'BANKING KEY INDICATOR-1'!F36%</f>
        <v>1.6999907859577998</v>
      </c>
      <c r="F36" s="17">
        <f>'BANKING KEY INDICATOR-1'!E36/'BANKING KEY INDICATOR-1'!D36%</f>
        <v>56.796713504461366</v>
      </c>
      <c r="G36" s="17">
        <f>'BANKING KEY INDICATOR-1'!G36/'BANKING KEY INDICATOR-1'!F36%</f>
        <v>79.960993888018692</v>
      </c>
      <c r="H36" s="17">
        <f>'BANKING KEY INDICATOR-1'!H36/'BANKING KEY INDICATOR-1'!F36%</f>
        <v>16.913910132375076</v>
      </c>
      <c r="I36" s="17">
        <f>'BANKING KEY INDICATOR-1'!K36/'BANKING KEY INDICATOR-1'!G36%</f>
        <v>23.43428911636482</v>
      </c>
      <c r="J36" s="17">
        <f>'BANKING KEY INDICATOR-1'!L36/'BANKING KEY INDICATOR-1'!F36%</f>
        <v>0</v>
      </c>
      <c r="K36" s="17">
        <f>'BANKING KEY INDICATOR-1'!M36/'BANKING KEY INDICATOR-1'!F36%</f>
        <v>0</v>
      </c>
      <c r="L36" s="33">
        <f>('BANKING KEY INDICATOR-1'!O36+'BANKING KEY INDICATOR-1'!E36)/'BANKING KEY INDICATOR-1'!D36%</f>
        <v>56.796713504461366</v>
      </c>
      <c r="M36" s="34"/>
      <c r="N36" s="34"/>
      <c r="O36" s="34"/>
      <c r="P36" s="35"/>
      <c r="Q36" s="36"/>
      <c r="R36" s="35"/>
      <c r="S36" s="36"/>
    </row>
    <row r="37" spans="1:19" ht="18.95" customHeight="1">
      <c r="A37" s="31">
        <v>33</v>
      </c>
      <c r="B37" s="32" t="s">
        <v>44</v>
      </c>
      <c r="C37" s="16">
        <f>'BANKING KEY INDICATOR-1'!C37</f>
        <v>5</v>
      </c>
      <c r="D37" s="17">
        <v>0</v>
      </c>
      <c r="E37" s="17">
        <f>D37/'BANKING KEY INDICATOR-1'!F37%</f>
        <v>0</v>
      </c>
      <c r="F37" s="17">
        <f>'BANKING KEY INDICATOR-1'!E37/'BANKING KEY INDICATOR-1'!D37%</f>
        <v>78.115593016255261</v>
      </c>
      <c r="G37" s="17">
        <f>'BANKING KEY INDICATOR-1'!G37/'BANKING KEY INDICATOR-1'!F37%</f>
        <v>15.028901734104046</v>
      </c>
      <c r="H37" s="17">
        <f>'BANKING KEY INDICATOR-1'!H37/'BANKING KEY INDICATOR-1'!F37%</f>
        <v>0</v>
      </c>
      <c r="I37" s="17">
        <f>'BANKING KEY INDICATOR-1'!K37/'BANKING KEY INDICATOR-1'!G37%</f>
        <v>0</v>
      </c>
      <c r="J37" s="17">
        <f>'BANKING KEY INDICATOR-1'!L37/'BANKING KEY INDICATOR-1'!F37%</f>
        <v>0</v>
      </c>
      <c r="K37" s="17">
        <f>'BANKING KEY INDICATOR-1'!M37/'BANKING KEY INDICATOR-1'!F37%</f>
        <v>0</v>
      </c>
      <c r="L37" s="33">
        <f>('BANKING KEY INDICATOR-1'!O37+'BANKING KEY INDICATOR-1'!E37)/'BANKING KEY INDICATOR-1'!D37%</f>
        <v>78.115593016255261</v>
      </c>
      <c r="M37" s="34"/>
      <c r="N37" s="34"/>
      <c r="O37" s="34"/>
      <c r="P37" s="35"/>
      <c r="Q37" s="36"/>
      <c r="R37" s="35"/>
      <c r="S37" s="36"/>
    </row>
    <row r="38" spans="1:19" ht="18.95" customHeight="1">
      <c r="A38" s="31">
        <v>34</v>
      </c>
      <c r="B38" s="32" t="s">
        <v>74</v>
      </c>
      <c r="C38" s="16">
        <f>'BANKING KEY INDICATOR-1'!C38</f>
        <v>2</v>
      </c>
      <c r="D38" s="17">
        <v>0</v>
      </c>
      <c r="E38" s="17">
        <f>D38/'BANKING KEY INDICATOR-1'!F38%</f>
        <v>0</v>
      </c>
      <c r="F38" s="17">
        <f>'BANKING KEY INDICATOR-1'!E38/'BANKING KEY INDICATOR-1'!D38%</f>
        <v>487.46314895318039</v>
      </c>
      <c r="G38" s="17">
        <f>'BANKING KEY INDICATOR-1'!G38/'BANKING KEY INDICATOR-1'!F38%</f>
        <v>56.977971852352979</v>
      </c>
      <c r="H38" s="17">
        <f>'BANKING KEY INDICATOR-1'!H38/'BANKING KEY INDICATOR-1'!F38%</f>
        <v>30.378137909119793</v>
      </c>
      <c r="I38" s="17">
        <f>'BANKING KEY INDICATOR-1'!K38/'BANKING KEY INDICATOR-1'!G38%</f>
        <v>0</v>
      </c>
      <c r="J38" s="17">
        <f>'BANKING KEY INDICATOR-1'!L38/'BANKING KEY INDICATOR-1'!F38%</f>
        <v>0</v>
      </c>
      <c r="K38" s="17">
        <f>'BANKING KEY INDICATOR-1'!M38/'BANKING KEY INDICATOR-1'!F38%</f>
        <v>39.815697489672701</v>
      </c>
      <c r="L38" s="33">
        <f>('BANKING KEY INDICATOR-1'!O38+'BANKING KEY INDICATOR-1'!E38)/'BANKING KEY INDICATOR-1'!D38%</f>
        <v>487.46314895318039</v>
      </c>
      <c r="M38" s="34"/>
      <c r="N38" s="34"/>
      <c r="O38" s="34"/>
      <c r="P38" s="35"/>
      <c r="Q38" s="36"/>
      <c r="R38" s="35"/>
      <c r="S38" s="36"/>
    </row>
    <row r="39" spans="1:19" ht="18.95" customHeight="1">
      <c r="A39" s="31">
        <v>35</v>
      </c>
      <c r="B39" s="32" t="s">
        <v>67</v>
      </c>
      <c r="C39" s="16">
        <f>'BANKING KEY INDICATOR-1'!C39</f>
        <v>1</v>
      </c>
      <c r="D39" s="17">
        <v>0</v>
      </c>
      <c r="E39" s="17">
        <f>D39/'BANKING KEY INDICATOR-1'!F39%</f>
        <v>0</v>
      </c>
      <c r="F39" s="17">
        <f>'BANKING KEY INDICATOR-1'!E39/'BANKING KEY INDICATOR-1'!D39%</f>
        <v>17.491019618679193</v>
      </c>
      <c r="G39" s="17">
        <f>'BANKING KEY INDICATOR-1'!G39/'BANKING KEY INDICATOR-1'!F39%</f>
        <v>0</v>
      </c>
      <c r="H39" s="17">
        <f>'BANKING KEY INDICATOR-1'!H39/'BANKING KEY INDICATOR-1'!F39%</f>
        <v>0</v>
      </c>
      <c r="I39" s="17" t="e">
        <f>'BANKING KEY INDICATOR-1'!K39/'BANKING KEY INDICATOR-1'!G39%</f>
        <v>#DIV/0!</v>
      </c>
      <c r="J39" s="17">
        <f>'BANKING KEY INDICATOR-1'!L39/'BANKING KEY INDICATOR-1'!F39%</f>
        <v>0</v>
      </c>
      <c r="K39" s="17">
        <f>'BANKING KEY INDICATOR-1'!M39/'BANKING KEY INDICATOR-1'!F39%</f>
        <v>0</v>
      </c>
      <c r="L39" s="33">
        <f>('BANKING KEY INDICATOR-1'!O39+'BANKING KEY INDICATOR-1'!E39)/'BANKING KEY INDICATOR-1'!D39%</f>
        <v>17.491019618679193</v>
      </c>
      <c r="M39" s="34"/>
      <c r="N39" s="34"/>
      <c r="O39" s="34"/>
      <c r="P39" s="35"/>
      <c r="Q39" s="36"/>
      <c r="R39" s="35"/>
      <c r="S39" s="36"/>
    </row>
    <row r="40" spans="1:19" ht="18.95" customHeight="1">
      <c r="A40" s="31">
        <v>36</v>
      </c>
      <c r="B40" s="32" t="s">
        <v>45</v>
      </c>
      <c r="C40" s="16">
        <f>'BANKING KEY INDICATOR-1'!C40</f>
        <v>3</v>
      </c>
      <c r="D40" s="17">
        <v>0.05</v>
      </c>
      <c r="E40" s="17">
        <f>D40/'BANKING KEY INDICATOR-1'!F40%</f>
        <v>1.2272347945608953E-2</v>
      </c>
      <c r="F40" s="17">
        <f>'BANKING KEY INDICATOR-1'!E40/'BANKING KEY INDICATOR-1'!D40%</f>
        <v>414.59244937417327</v>
      </c>
      <c r="G40" s="17">
        <f>'BANKING KEY INDICATOR-1'!G40/'BANKING KEY INDICATOR-1'!F40%</f>
        <v>33.118158166020322</v>
      </c>
      <c r="H40" s="17">
        <f>'BANKING KEY INDICATOR-1'!H40/'BANKING KEY INDICATOR-1'!F40%</f>
        <v>1.8015806784153943</v>
      </c>
      <c r="I40" s="17">
        <f>'BANKING KEY INDICATOR-1'!K40/'BANKING KEY INDICATOR-1'!G40%</f>
        <v>0</v>
      </c>
      <c r="J40" s="17">
        <f>'BANKING KEY INDICATOR-1'!L40/'BANKING KEY INDICATOR-1'!F40%</f>
        <v>0</v>
      </c>
      <c r="K40" s="17">
        <f>'BANKING KEY INDICATOR-1'!M40/'BANKING KEY INDICATOR-1'!F40%</f>
        <v>0</v>
      </c>
      <c r="L40" s="33">
        <f>('BANKING KEY INDICATOR-1'!O40+'BANKING KEY INDICATOR-1'!E40)/'BANKING KEY INDICATOR-1'!D40%</f>
        <v>414.59244937417327</v>
      </c>
      <c r="M40" s="34"/>
      <c r="N40" s="34"/>
      <c r="O40" s="34"/>
      <c r="P40" s="35"/>
      <c r="Q40" s="36"/>
      <c r="R40" s="35"/>
      <c r="S40" s="36"/>
    </row>
    <row r="41" spans="1:19" ht="18.95" customHeight="1">
      <c r="A41" s="31">
        <v>37</v>
      </c>
      <c r="B41" s="32" t="s">
        <v>65</v>
      </c>
      <c r="C41" s="16">
        <f>'BANKING KEY INDICATOR-1'!C41</f>
        <v>6</v>
      </c>
      <c r="D41" s="17">
        <v>0.28000000000000003</v>
      </c>
      <c r="E41" s="17">
        <f>D41/'BANKING KEY INDICATOR-1'!F41%</f>
        <v>1.469785411329946E-2</v>
      </c>
      <c r="F41" s="17">
        <f>'BANKING KEY INDICATOR-1'!E41/'BANKING KEY INDICATOR-1'!D41%</f>
        <v>135.30559519401584</v>
      </c>
      <c r="G41" s="17">
        <f>'BANKING KEY INDICATOR-1'!G41/'BANKING KEY INDICATOR-1'!F41%</f>
        <v>23.287175072439425</v>
      </c>
      <c r="H41" s="17">
        <f>'BANKING KEY INDICATOR-1'!H41/'BANKING KEY INDICATOR-1'!F41%</f>
        <v>18.458929996220551</v>
      </c>
      <c r="I41" s="17">
        <f>'BANKING KEY INDICATOR-1'!K41/'BANKING KEY INDICATOR-1'!G41%</f>
        <v>66.057300002254138</v>
      </c>
      <c r="J41" s="17">
        <f>'BANKING KEY INDICATOR-1'!L41/'BANKING KEY INDICATOR-1'!F41%</f>
        <v>0</v>
      </c>
      <c r="K41" s="17">
        <f>'BANKING KEY INDICATOR-1'!M41/'BANKING KEY INDICATOR-1'!F41%</f>
        <v>15.364506782009826</v>
      </c>
      <c r="L41" s="33">
        <f>('BANKING KEY INDICATOR-1'!O41+'BANKING KEY INDICATOR-1'!E41)/'BANKING KEY INDICATOR-1'!D41%</f>
        <v>135.30559519401584</v>
      </c>
      <c r="M41" s="34"/>
      <c r="N41" s="34"/>
      <c r="O41" s="34"/>
      <c r="P41" s="35"/>
      <c r="Q41" s="36"/>
      <c r="R41" s="35"/>
      <c r="S41" s="36"/>
    </row>
    <row r="42" spans="1:19" s="41" customFormat="1" ht="18.95" customHeight="1">
      <c r="A42" s="87" t="s">
        <v>46</v>
      </c>
      <c r="B42" s="88"/>
      <c r="C42" s="20">
        <f>SUM(C25:C41)</f>
        <v>849</v>
      </c>
      <c r="D42" s="18">
        <f>SUM(D25:D41)</f>
        <v>397.55999999999995</v>
      </c>
      <c r="E42" s="18">
        <f>D42/'BANKING KEY INDICATOR-1'!F42%</f>
        <v>0.89587840499031024</v>
      </c>
      <c r="F42" s="18">
        <f>'BANKING KEY INDICATOR-1'!E42/'BANKING KEY INDICATOR-1'!D42%</f>
        <v>84.543955120103789</v>
      </c>
      <c r="G42" s="18">
        <f>'BANKING KEY INDICATOR-1'!G42/'BANKING KEY INDICATOR-1'!F42%</f>
        <v>48.975829310601327</v>
      </c>
      <c r="H42" s="18">
        <f>'BANKING KEY INDICATOR-1'!H42/'BANKING KEY INDICATOR-1'!F42%</f>
        <v>17.869930335741675</v>
      </c>
      <c r="I42" s="18">
        <f>'BANKING KEY INDICATOR-1'!K42/'BANKING KEY INDICATOR-1'!G42%</f>
        <v>31.947814267971602</v>
      </c>
      <c r="J42" s="18">
        <f>'BANKING KEY INDICATOR-1'!L42/'BANKING KEY INDICATOR-1'!F42%</f>
        <v>1.0365833240153506E-3</v>
      </c>
      <c r="K42" s="18">
        <f>'BANKING KEY INDICATOR-1'!M42/'BANKING KEY INDICATOR-1'!F42%</f>
        <v>11.161151119471679</v>
      </c>
      <c r="L42" s="37">
        <f>('BANKING KEY INDICATOR-1'!O42+'BANKING KEY INDICATOR-1'!E42)/'BANKING KEY INDICATOR-1'!D42%</f>
        <v>84.543955120103789</v>
      </c>
      <c r="M42" s="38"/>
      <c r="N42" s="38"/>
      <c r="O42" s="38"/>
      <c r="P42" s="39"/>
      <c r="Q42" s="40"/>
      <c r="R42" s="39"/>
      <c r="S42" s="40"/>
    </row>
    <row r="43" spans="1:19" ht="18.95" customHeight="1">
      <c r="A43" s="31">
        <v>38</v>
      </c>
      <c r="B43" s="32" t="s">
        <v>53</v>
      </c>
      <c r="C43" s="16">
        <f>'BANKING KEY INDICATOR-1'!C43</f>
        <v>549</v>
      </c>
      <c r="D43" s="17">
        <v>1190.69</v>
      </c>
      <c r="E43" s="17">
        <f>D43/'BANKING KEY INDICATOR-1'!F43%</f>
        <v>24.385843107618516</v>
      </c>
      <c r="F43" s="17">
        <f>'BANKING KEY INDICATOR-1'!E43/'BANKING KEY INDICATOR-1'!D43%</f>
        <v>43.223555094052003</v>
      </c>
      <c r="G43" s="17">
        <f>'BANKING KEY INDICATOR-1'!G43/'BANKING KEY INDICATOR-1'!F43%</f>
        <v>86.335866762515067</v>
      </c>
      <c r="H43" s="17">
        <f>'BANKING KEY INDICATOR-1'!H43/'BANKING KEY INDICATOR-1'!F43%</f>
        <v>36.56371154543276</v>
      </c>
      <c r="I43" s="17">
        <f>'BANKING KEY INDICATOR-1'!K43/'BANKING KEY INDICATOR-1'!G43%</f>
        <v>41.070043387189749</v>
      </c>
      <c r="J43" s="17">
        <f>'BANKING KEY INDICATOR-1'!L43/'BANKING KEY INDICATOR-1'!F43%</f>
        <v>23.756069887419077</v>
      </c>
      <c r="K43" s="17">
        <f>'BANKING KEY INDICATOR-1'!M43/'BANKING KEY INDICATOR-1'!F43%</f>
        <v>19.595265743818494</v>
      </c>
      <c r="L43" s="33">
        <f>('BANKING KEY INDICATOR-1'!O43+'BANKING KEY INDICATOR-1'!E43)/'BANKING KEY INDICATOR-1'!D43%</f>
        <v>59.301937518202685</v>
      </c>
      <c r="M43" s="34"/>
      <c r="N43" s="34"/>
      <c r="O43" s="34"/>
      <c r="P43" s="35"/>
      <c r="Q43" s="36"/>
      <c r="R43" s="35"/>
      <c r="S43" s="36"/>
    </row>
    <row r="44" spans="1:19" ht="18.95" customHeight="1">
      <c r="A44" s="31">
        <v>39</v>
      </c>
      <c r="B44" s="32" t="s">
        <v>47</v>
      </c>
      <c r="C44" s="16">
        <f>'BANKING KEY INDICATOR-1'!C44</f>
        <v>438</v>
      </c>
      <c r="D44" s="17">
        <v>875.29</v>
      </c>
      <c r="E44" s="17">
        <f>D44/'BANKING KEY INDICATOR-1'!F44%</f>
        <v>30.226920327516723</v>
      </c>
      <c r="F44" s="17">
        <f>'BANKING KEY INDICATOR-1'!E44/'BANKING KEY INDICATOR-1'!D44%</f>
        <v>44.576095071696315</v>
      </c>
      <c r="G44" s="17">
        <f>'BANKING KEY INDICATOR-1'!G44/'BANKING KEY INDICATOR-1'!F44%</f>
        <v>93.201023576093078</v>
      </c>
      <c r="H44" s="17">
        <f>'BANKING KEY INDICATOR-1'!H44/'BANKING KEY INDICATOR-1'!F44%</f>
        <v>67.606786544325615</v>
      </c>
      <c r="I44" s="17">
        <f>'BANKING KEY INDICATOR-1'!K44/'BANKING KEY INDICATOR-1'!G44%</f>
        <v>37.354428738166256</v>
      </c>
      <c r="J44" s="17">
        <f>'BANKING KEY INDICATOR-1'!L44/'BANKING KEY INDICATOR-1'!F44%</f>
        <v>0</v>
      </c>
      <c r="K44" s="17">
        <f>'BANKING KEY INDICATOR-1'!M44/'BANKING KEY INDICATOR-1'!F44%</f>
        <v>25.003367026621955</v>
      </c>
      <c r="L44" s="33">
        <f>('BANKING KEY INDICATOR-1'!O44+'BANKING KEY INDICATOR-1'!E44)/'BANKING KEY INDICATOR-1'!D44%</f>
        <v>88.975008274131596</v>
      </c>
      <c r="M44" s="34"/>
      <c r="N44" s="34"/>
      <c r="O44" s="34"/>
      <c r="P44" s="35"/>
      <c r="Q44" s="36"/>
      <c r="R44" s="35"/>
      <c r="S44" s="36"/>
    </row>
    <row r="45" spans="1:19" s="41" customFormat="1" ht="18.95" customHeight="1">
      <c r="A45" s="87" t="s">
        <v>48</v>
      </c>
      <c r="B45" s="88"/>
      <c r="C45" s="20">
        <f>SUM(C43:C44)</f>
        <v>987</v>
      </c>
      <c r="D45" s="18">
        <f>SUM(D43:D44)</f>
        <v>2065.98</v>
      </c>
      <c r="E45" s="18">
        <f>D45/'BANKING KEY INDICATOR-1'!F45%</f>
        <v>26.560338576886881</v>
      </c>
      <c r="F45" s="18">
        <f>'BANKING KEY INDICATOR-1'!E45/'BANKING KEY INDICATOR-1'!D45%</f>
        <v>43.717374003516085</v>
      </c>
      <c r="G45" s="18">
        <f>'BANKING KEY INDICATOR-1'!G45/'BANKING KEY INDICATOR-1'!F45%</f>
        <v>88.891602943520795</v>
      </c>
      <c r="H45" s="18">
        <f>'BANKING KEY INDICATOR-1'!H45/'BANKING KEY INDICATOR-1'!F45%</f>
        <v>48.120317184422582</v>
      </c>
      <c r="I45" s="18">
        <f>'BANKING KEY INDICATOR-1'!K45/'BANKING KEY INDICATOR-1'!G45%</f>
        <v>39.619748986893981</v>
      </c>
      <c r="J45" s="18">
        <f>'BANKING KEY INDICATOR-1'!L45/'BANKING KEY INDICATOR-1'!F45%</f>
        <v>14.912244614601384</v>
      </c>
      <c r="K45" s="18">
        <f>'BANKING KEY INDICATOR-1'!M45/'BANKING KEY INDICATOR-1'!F45%</f>
        <v>21.608574469945129</v>
      </c>
      <c r="L45" s="37">
        <f>('BANKING KEY INDICATOR-1'!O45+'BANKING KEY INDICATOR-1'!E45)/'BANKING KEY INDICATOR-1'!D45%</f>
        <v>70.135719649111778</v>
      </c>
      <c r="M45" s="38"/>
      <c r="N45" s="38"/>
      <c r="O45" s="38"/>
      <c r="P45" s="39"/>
      <c r="Q45" s="40"/>
      <c r="R45" s="39"/>
      <c r="S45" s="40"/>
    </row>
    <row r="46" spans="1:19" ht="18.95" customHeight="1">
      <c r="A46" s="87" t="s">
        <v>49</v>
      </c>
      <c r="B46" s="88"/>
      <c r="C46" s="16">
        <f>'BANKING KEY INDICATOR-1'!C46</f>
        <v>0</v>
      </c>
      <c r="D46" s="17">
        <v>0</v>
      </c>
      <c r="E46" s="17">
        <f>D46/'BANKING KEY INDICATOR-1'!F46%</f>
        <v>0</v>
      </c>
      <c r="F46" s="17">
        <v>0</v>
      </c>
      <c r="G46" s="17">
        <f>'BANKING KEY INDICATOR-1'!G46/'BANKING KEY INDICATOR-1'!F46%</f>
        <v>100</v>
      </c>
      <c r="H46" s="17">
        <f>'BANKING KEY INDICATOR-1'!H46/'BANKING KEY INDICATOR-1'!F46%</f>
        <v>100</v>
      </c>
      <c r="I46" s="17">
        <f>'BANKING KEY INDICATOR-1'!K46/'BANKING KEY INDICATOR-1'!G46%</f>
        <v>0</v>
      </c>
      <c r="J46" s="17">
        <f>'BANKING KEY INDICATOR-1'!L46/'BANKING KEY INDICATOR-1'!F46%</f>
        <v>0</v>
      </c>
      <c r="K46" s="17">
        <f>'BANKING KEY INDICATOR-1'!M46/'BANKING KEY INDICATOR-1'!F46%</f>
        <v>0</v>
      </c>
      <c r="L46" s="33">
        <v>0</v>
      </c>
      <c r="M46" s="34"/>
      <c r="N46" s="34"/>
      <c r="O46" s="34"/>
      <c r="P46" s="35"/>
      <c r="Q46" s="36"/>
      <c r="R46" s="35"/>
      <c r="S46" s="36"/>
    </row>
    <row r="47" spans="1:19" ht="18.95" customHeight="1">
      <c r="A47" s="31">
        <v>40</v>
      </c>
      <c r="B47" s="32" t="s">
        <v>50</v>
      </c>
      <c r="C47" s="16">
        <f>'BANKING KEY INDICATOR-1'!C47</f>
        <v>340</v>
      </c>
      <c r="D47" s="17">
        <v>851.11</v>
      </c>
      <c r="E47" s="17">
        <f>D47/'BANKING KEY INDICATOR-1'!F47%</f>
        <v>6.3974233216450749</v>
      </c>
      <c r="F47" s="17">
        <f>'BANKING KEY INDICATOR-1'!E47/'BANKING KEY INDICATOR-1'!D47%</f>
        <v>123.34083974808857</v>
      </c>
      <c r="G47" s="17">
        <f>'BANKING KEY INDICATOR-1'!G47/'BANKING KEY INDICATOR-1'!F47%</f>
        <v>97.708800769696211</v>
      </c>
      <c r="H47" s="17">
        <f>'BANKING KEY INDICATOR-1'!H47/'BANKING KEY INDICATOR-1'!F47%</f>
        <v>95.005393135121523</v>
      </c>
      <c r="I47" s="17">
        <f>'BANKING KEY INDICATOR-1'!K47/'BANKING KEY INDICATOR-1'!G47%</f>
        <v>84.198634831715665</v>
      </c>
      <c r="J47" s="17">
        <f>'BANKING KEY INDICATOR-1'!L47/'BANKING KEY INDICATOR-1'!F47%</f>
        <v>0</v>
      </c>
      <c r="K47" s="17">
        <f>'BANKING KEY INDICATOR-1'!M47/'BANKING KEY INDICATOR-1'!F47%</f>
        <v>9.6060192649551439</v>
      </c>
      <c r="L47" s="33">
        <f>('BANKING KEY INDICATOR-1'!O47+'BANKING KEY INDICATOR-1'!E47)/'BANKING KEY INDICATOR-1'!D47%</f>
        <v>133.59010896199172</v>
      </c>
      <c r="M47" s="34"/>
      <c r="N47" s="34"/>
      <c r="O47" s="34"/>
      <c r="P47" s="35"/>
      <c r="Q47" s="36"/>
      <c r="R47" s="35"/>
      <c r="S47" s="36"/>
    </row>
    <row r="48" spans="1:19" s="41" customFormat="1" ht="18.95" customHeight="1">
      <c r="A48" s="87" t="s">
        <v>51</v>
      </c>
      <c r="B48" s="88"/>
      <c r="C48" s="20">
        <f>C47</f>
        <v>340</v>
      </c>
      <c r="D48" s="18">
        <f>D47</f>
        <v>851.11</v>
      </c>
      <c r="E48" s="18">
        <f>D48/'BANKING KEY INDICATOR-1'!F48%</f>
        <v>6.3974233216450749</v>
      </c>
      <c r="F48" s="18">
        <f>'BANKING KEY INDICATOR-1'!E48/'BANKING KEY INDICATOR-1'!D48%</f>
        <v>123.34083974808857</v>
      </c>
      <c r="G48" s="18">
        <f>'BANKING KEY INDICATOR-1'!G48/'BANKING KEY INDICATOR-1'!F48%</f>
        <v>97.708800769696211</v>
      </c>
      <c r="H48" s="18">
        <f>'BANKING KEY INDICATOR-1'!H48/'BANKING KEY INDICATOR-1'!F48%</f>
        <v>95.005393135121523</v>
      </c>
      <c r="I48" s="18">
        <f>'BANKING KEY INDICATOR-1'!K48/'BANKING KEY INDICATOR-1'!G48%</f>
        <v>84.198634831715665</v>
      </c>
      <c r="J48" s="18">
        <f>'BANKING KEY INDICATOR-1'!L48/'BANKING KEY INDICATOR-1'!F48%</f>
        <v>0</v>
      </c>
      <c r="K48" s="18">
        <f>'BANKING KEY INDICATOR-1'!M48/'BANKING KEY INDICATOR-1'!F48%</f>
        <v>9.6060192649551439</v>
      </c>
      <c r="L48" s="37">
        <f>('BANKING KEY INDICATOR-1'!O48+'BANKING KEY INDICATOR-1'!E48)/'BANKING KEY INDICATOR-1'!D48%</f>
        <v>133.59010896199172</v>
      </c>
      <c r="M48" s="38"/>
      <c r="N48" s="38"/>
      <c r="O48" s="38"/>
      <c r="P48" s="39"/>
      <c r="Q48" s="40"/>
      <c r="R48" s="39"/>
      <c r="S48" s="40"/>
    </row>
    <row r="49" spans="1:19" s="23" customFormat="1" ht="18.95" customHeight="1">
      <c r="A49" s="53">
        <v>41</v>
      </c>
      <c r="B49" s="66" t="s">
        <v>71</v>
      </c>
      <c r="C49" s="59">
        <f>'BANKING KEY INDICATOR-1'!C49</f>
        <v>12</v>
      </c>
      <c r="D49" s="60">
        <v>8.07</v>
      </c>
      <c r="E49" s="17">
        <f>D49/'BANKING KEY INDICATOR-1'!F49%</f>
        <v>5.1189343482397716</v>
      </c>
      <c r="F49" s="17">
        <f>'BANKING KEY INDICATOR-1'!E49/'BANKING KEY INDICATOR-1'!D49%</f>
        <v>118.1429856115108</v>
      </c>
      <c r="G49" s="17">
        <f>'BANKING KEY INDICATOR-1'!G49/'BANKING KEY INDICATOR-1'!F49%</f>
        <v>95.972090072946401</v>
      </c>
      <c r="H49" s="17">
        <f>'BANKING KEY INDICATOR-1'!H49/'BANKING KEY INDICATOR-1'!F49%</f>
        <v>30.796067237551537</v>
      </c>
      <c r="I49" s="17">
        <f>'BANKING KEY INDICATOR-1'!K49/'BANKING KEY INDICATOR-1'!G49%</f>
        <v>99.887640449438194</v>
      </c>
      <c r="J49" s="17">
        <f>'BANKING KEY INDICATOR-1'!L49/'BANKING KEY INDICATOR-1'!F49%</f>
        <v>0</v>
      </c>
      <c r="K49" s="17">
        <f>'BANKING KEY INDICATOR-1'!M49/'BANKING KEY INDICATOR-1'!F49%</f>
        <v>92.261338407865523</v>
      </c>
      <c r="L49" s="33">
        <f>('BANKING KEY INDICATOR-1'!O49+'BANKING KEY INDICATOR-1'!E49)/'BANKING KEY INDICATOR-1'!D49%</f>
        <v>118.1429856115108</v>
      </c>
      <c r="M49" s="61"/>
      <c r="N49" s="61"/>
      <c r="O49" s="61"/>
      <c r="P49" s="62"/>
      <c r="Q49" s="63"/>
      <c r="R49" s="62"/>
      <c r="S49" s="63"/>
    </row>
    <row r="50" spans="1:19" s="23" customFormat="1" ht="18.95" customHeight="1">
      <c r="A50" s="65">
        <v>42</v>
      </c>
      <c r="B50" s="67" t="s">
        <v>75</v>
      </c>
      <c r="C50" s="59">
        <f>'BANKING KEY INDICATOR-1'!C50</f>
        <v>28</v>
      </c>
      <c r="D50" s="60">
        <v>2.25</v>
      </c>
      <c r="E50" s="17">
        <f>D50/'BANKING KEY INDICATOR-1'!F50%</f>
        <v>0.49921235384171647</v>
      </c>
      <c r="F50" s="17">
        <f>'BANKING KEY INDICATOR-1'!E50/'BANKING KEY INDICATOR-1'!D50%</f>
        <v>1001.5777777777777</v>
      </c>
      <c r="G50" s="17">
        <f>'BANKING KEY INDICATOR-1'!G50/'BANKING KEY INDICATOR-1'!F50%</f>
        <v>86.621108917042022</v>
      </c>
      <c r="H50" s="17">
        <f>'BANKING KEY INDICATOR-1'!H50/'BANKING KEY INDICATOR-1'!F50%</f>
        <v>72.370260256040481</v>
      </c>
      <c r="I50" s="17">
        <f>'BANKING KEY INDICATOR-1'!K50/'BANKING KEY INDICATOR-1'!G50%</f>
        <v>85.630491022258653</v>
      </c>
      <c r="J50" s="17">
        <f>'BANKING KEY INDICATOR-1'!L50/'BANKING KEY INDICATOR-1'!F50%</f>
        <v>0</v>
      </c>
      <c r="K50" s="17">
        <f>'BANKING KEY INDICATOR-1'!M50/'BANKING KEY INDICATOR-1'!F50%</f>
        <v>80.317720929200604</v>
      </c>
      <c r="L50" s="33">
        <f>('BANKING KEY INDICATOR-1'!O50+'BANKING KEY INDICATOR-1'!E50)/'BANKING KEY INDICATOR-1'!D50%</f>
        <v>1001.5777777777777</v>
      </c>
      <c r="M50" s="61"/>
      <c r="N50" s="61"/>
      <c r="O50" s="61"/>
      <c r="P50" s="62"/>
      <c r="Q50" s="63"/>
      <c r="R50" s="62"/>
      <c r="S50" s="63"/>
    </row>
    <row r="51" spans="1:19" s="41" customFormat="1" ht="18.95" customHeight="1">
      <c r="A51" s="93" t="s">
        <v>72</v>
      </c>
      <c r="B51" s="94"/>
      <c r="C51" s="57">
        <f>C49+C50</f>
        <v>40</v>
      </c>
      <c r="D51" s="58">
        <f>D49+D50</f>
        <v>10.32</v>
      </c>
      <c r="E51" s="18">
        <f>D51/'BANKING KEY INDICATOR-1'!F51%</f>
        <v>1.6963639950029588</v>
      </c>
      <c r="F51" s="18">
        <f>'BANKING KEY INDICATOR-1'!E51/'BANKING KEY INDICATOR-1'!D51%</f>
        <v>340.93252633938579</v>
      </c>
      <c r="G51" s="18">
        <f>'BANKING KEY INDICATOR-1'!G51/'BANKING KEY INDICATOR-1'!F51%</f>
        <v>89.044315865605896</v>
      </c>
      <c r="H51" s="18">
        <f>'BANKING KEY INDICATOR-1'!H51/'BANKING KEY INDICATOR-1'!F51%</f>
        <v>61.596751923203364</v>
      </c>
      <c r="I51" s="18">
        <f>'BANKING KEY INDICATOR-1'!K51/'BANKING KEY INDICATOR-1'!G51%</f>
        <v>89.612523305827835</v>
      </c>
      <c r="J51" s="18">
        <f>'BANKING KEY INDICATOR-1'!L51/'BANKING KEY INDICATOR-1'!F51%</f>
        <v>0</v>
      </c>
      <c r="K51" s="18">
        <f>'BANKING KEY INDICATOR-1'!M51/'BANKING KEY INDICATOR-1'!F51%</f>
        <v>83.412781905450714</v>
      </c>
      <c r="L51" s="37">
        <f>('BANKING KEY INDICATOR-1'!O51+'BANKING KEY INDICATOR-1'!E51)/'BANKING KEY INDICATOR-1'!D51%</f>
        <v>340.93252633938579</v>
      </c>
      <c r="M51" s="38"/>
      <c r="N51" s="38"/>
      <c r="O51" s="38"/>
      <c r="P51" s="39"/>
      <c r="Q51" s="40"/>
      <c r="R51" s="39"/>
      <c r="S51" s="40"/>
    </row>
    <row r="52" spans="1:19" s="41" customFormat="1" ht="18.95" customHeight="1" thickBot="1">
      <c r="A52" s="89" t="s">
        <v>52</v>
      </c>
      <c r="B52" s="90"/>
      <c r="C52" s="21">
        <f>C24+C42+C45+C46+C48+C51</f>
        <v>5293</v>
      </c>
      <c r="D52" s="21">
        <f>D24+D42+D45+D46+D48+D51</f>
        <v>9737.8499999999985</v>
      </c>
      <c r="E52" s="18">
        <f>D52/('BANKING KEY INDICATOR-1'!F52-'BANKING KEY INDICATOR-1'!F46)%</f>
        <v>6.4929337616272997</v>
      </c>
      <c r="F52" s="19">
        <f>'BANKING KEY INDICATOR-1'!E52/'BANKING KEY INDICATOR-1'!D52%</f>
        <v>65.755358019138768</v>
      </c>
      <c r="G52" s="19">
        <f>'BANKING KEY INDICATOR-1'!G52/'BANKING KEY INDICATOR-1'!F52%</f>
        <v>62.699484468933221</v>
      </c>
      <c r="H52" s="19">
        <f>'BANKING KEY INDICATOR-1'!H52/'BANKING KEY INDICATOR-1'!F52%</f>
        <v>33.012172056710433</v>
      </c>
      <c r="I52" s="19">
        <f>'BANKING KEY INDICATOR-1'!K52/'BANKING KEY INDICATOR-1'!G52%</f>
        <v>30.004658562502389</v>
      </c>
      <c r="J52" s="19">
        <f>'BANKING KEY INDICATOR-1'!L52/'BANKING KEY INDICATOR-1'!F52%</f>
        <v>0.72200348350804455</v>
      </c>
      <c r="K52" s="19">
        <f>'BANKING KEY INDICATOR-1'!M52/'BANKING KEY INDICATOR-1'!F52%</f>
        <v>10.074338939285393</v>
      </c>
      <c r="L52" s="42">
        <f>('BANKING KEY INDICATOR-1'!O52+'BANKING KEY INDICATOR-1'!E52)/'BANKING KEY INDICATOR-1'!D52%</f>
        <v>67.863221407807785</v>
      </c>
      <c r="M52" s="38"/>
      <c r="N52" s="38"/>
      <c r="O52" s="38"/>
      <c r="P52" s="39"/>
      <c r="Q52" s="40"/>
      <c r="R52" s="39"/>
      <c r="S52" s="40"/>
    </row>
    <row r="53" spans="1:19">
      <c r="M53" s="43"/>
      <c r="N53" s="43"/>
      <c r="O53" s="43"/>
    </row>
    <row r="54" spans="1:19">
      <c r="M54" s="43"/>
      <c r="N54" s="43"/>
      <c r="O54" s="43"/>
    </row>
  </sheetData>
  <mergeCells count="10">
    <mergeCell ref="K1:L1"/>
    <mergeCell ref="K2:L2"/>
    <mergeCell ref="A48:B48"/>
    <mergeCell ref="A52:B52"/>
    <mergeCell ref="A2:J2"/>
    <mergeCell ref="A24:B24"/>
    <mergeCell ref="A42:B42"/>
    <mergeCell ref="A45:B45"/>
    <mergeCell ref="A46:B46"/>
    <mergeCell ref="A51:B51"/>
  </mergeCells>
  <printOptions horizontalCentered="1" verticalCentered="1"/>
  <pageMargins left="0.25" right="0.25" top="0.5" bottom="0.5" header="0" footer="0"/>
  <pageSetup paperSize="9" scale="6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BANKING KEY INDICATOR-1</vt:lpstr>
      <vt:lpstr>BANKING KEY INDICATOR-2</vt:lpstr>
      <vt:lpstr>'BANKING KEY INDICATOR-1'!Print_Area</vt:lpstr>
      <vt:lpstr>'BANKING KEY INDICATOR-2'!Print_Area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</dc:creator>
  <cp:lastModifiedBy>user</cp:lastModifiedBy>
  <cp:lastPrinted>2019-06-13T08:18:01Z</cp:lastPrinted>
  <dcterms:created xsi:type="dcterms:W3CDTF">2012-11-22T13:34:44Z</dcterms:created>
  <dcterms:modified xsi:type="dcterms:W3CDTF">2019-07-20T09:54:57Z</dcterms:modified>
</cp:coreProperties>
</file>